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1"/>
  </bookViews>
  <sheets>
    <sheet name="Bay TMAL Calc" sheetId="1" r:id="rId1"/>
    <sheet name="New N TMALs" sheetId="2" r:id="rId2"/>
  </sheets>
  <definedNames/>
  <calcPr fullCalcOnLoad="1"/>
</workbook>
</file>

<file path=xl/sharedStrings.xml><?xml version="1.0" encoding="utf-8"?>
<sst xmlns="http://schemas.openxmlformats.org/spreadsheetml/2006/main" count="78" uniqueCount="53">
  <si>
    <t>calculated</t>
  </si>
  <si>
    <t>turn-</t>
  </si>
  <si>
    <t>mean</t>
  </si>
  <si>
    <t>mid tide</t>
  </si>
  <si>
    <t>Embayment</t>
  </si>
  <si>
    <t>over</t>
  </si>
  <si>
    <t>turnover</t>
  </si>
  <si>
    <t>area</t>
  </si>
  <si>
    <t>depth (m)</t>
  </si>
  <si>
    <t>tidal</t>
  </si>
  <si>
    <t>volume</t>
  </si>
  <si>
    <t>ORW</t>
  </si>
  <si>
    <t>SA</t>
  </si>
  <si>
    <t>SB</t>
  </si>
  <si>
    <t>name</t>
  </si>
  <si>
    <t>time(d)</t>
  </si>
  <si>
    <t>acres</t>
  </si>
  <si>
    <t>hectares</t>
  </si>
  <si>
    <t>MLW</t>
  </si>
  <si>
    <t>range(m)</t>
  </si>
  <si>
    <t>mid-tide</t>
  </si>
  <si>
    <t>(cu. m)</t>
  </si>
  <si>
    <t>limit</t>
  </si>
  <si>
    <t>Bay 1</t>
  </si>
  <si>
    <t>Bay 2</t>
  </si>
  <si>
    <t>Bay 3</t>
  </si>
  <si>
    <t>Bay 4</t>
  </si>
  <si>
    <t xml:space="preserve">            1 ha= 10,000 m^2  =2.471 acres.  1 sq. mi. =259 ha.</t>
  </si>
  <si>
    <t xml:space="preserve">            mid-tide and half-tide are synonymous</t>
  </si>
  <si>
    <t>draft 9/29/99</t>
  </si>
  <si>
    <t>Shallow</t>
  </si>
  <si>
    <t>Deep</t>
  </si>
  <si>
    <r>
      <t>mg m</t>
    </r>
    <r>
      <rPr>
        <vertAlign val="superscript"/>
        <sz val="12"/>
        <rFont val="Times New Roman"/>
        <family val="1"/>
      </rPr>
      <t>-</t>
    </r>
    <r>
      <rPr>
        <vertAlign val="superscript"/>
        <sz val="10"/>
        <rFont val="Times New Roman"/>
        <family val="1"/>
      </rPr>
      <t>3</t>
    </r>
    <r>
      <rPr>
        <sz val="10"/>
        <rFont val="Arial"/>
        <family val="0"/>
      </rPr>
      <t xml:space="preserve"> Vr</t>
    </r>
    <r>
      <rPr>
        <vertAlign val="superscript"/>
        <sz val="12"/>
        <rFont val="Times New Roman"/>
        <family val="1"/>
      </rPr>
      <t>-1</t>
    </r>
  </si>
  <si>
    <r>
      <t>mg m</t>
    </r>
    <r>
      <rPr>
        <vertAlign val="superscript"/>
        <sz val="12"/>
        <rFont val="Times New Roman"/>
        <family val="1"/>
      </rPr>
      <t>-</t>
    </r>
    <r>
      <rPr>
        <vertAlign val="superscript"/>
        <sz val="10"/>
        <rFont val="Times New Roman"/>
        <family val="1"/>
      </rPr>
      <t>3</t>
    </r>
    <r>
      <rPr>
        <sz val="10"/>
        <rFont val="Arial"/>
        <family val="0"/>
      </rPr>
      <t xml:space="preserve"> Vr</t>
    </r>
    <r>
      <rPr>
        <vertAlign val="superscript"/>
        <sz val="12"/>
        <rFont val="Times New Roman"/>
        <family val="1"/>
      </rPr>
      <t>-1</t>
    </r>
  </si>
  <si>
    <r>
      <t>mg m</t>
    </r>
    <r>
      <rPr>
        <vertAlign val="superscript"/>
        <sz val="12"/>
        <rFont val="Times New Roman"/>
        <family val="1"/>
      </rPr>
      <t>-</t>
    </r>
    <r>
      <rPr>
        <vertAlign val="superscript"/>
        <sz val="10"/>
        <rFont val="Times New Roman"/>
        <family val="1"/>
      </rPr>
      <t>3</t>
    </r>
    <r>
      <rPr>
        <sz val="10"/>
        <rFont val="Arial"/>
        <family val="0"/>
      </rPr>
      <t xml:space="preserve"> Vr</t>
    </r>
    <r>
      <rPr>
        <vertAlign val="superscript"/>
        <sz val="12"/>
        <rFont val="Times New Roman"/>
        <family val="1"/>
      </rPr>
      <t>-0</t>
    </r>
  </si>
  <si>
    <t>deep criteria: &gt; =</t>
  </si>
  <si>
    <t>m at HT</t>
  </si>
  <si>
    <t>Shallow Std.</t>
  </si>
  <si>
    <t>Deep Std.</t>
  </si>
  <si>
    <t>where  w is the hydraulic turnover time in years.</t>
  </si>
  <si>
    <t>Limit calculation:</t>
  </si>
  <si>
    <t>TMAL standard x  volume at half tide (in m3) x  (1+ w½)/ w ÷ 1,000,000</t>
  </si>
  <si>
    <t>time (yr)</t>
  </si>
  <si>
    <t>Vollenweider-flushing&amp;volume based TMALs</t>
  </si>
  <si>
    <t>NEW TMALS, summary Table</t>
  </si>
  <si>
    <t>Buzzards Bay Project National Estuary Program</t>
  </si>
  <si>
    <t>N TMAL calculation worksheet</t>
  </si>
  <si>
    <r>
      <t xml:space="preserve">Notes:  </t>
    </r>
    <r>
      <rPr>
        <b/>
        <sz val="12"/>
        <rFont val="Times New Roman"/>
        <family val="1"/>
      </rPr>
      <t>Fill in the shaded column</t>
    </r>
    <r>
      <rPr>
        <b/>
        <sz val="10"/>
        <rFont val="Arial"/>
        <family val="0"/>
      </rPr>
      <t>s</t>
    </r>
  </si>
  <si>
    <t>=============</t>
  </si>
  <si>
    <t>Tr</t>
  </si>
  <si>
    <t>Vollenwider*</t>
  </si>
  <si>
    <t>Turnovers</t>
  </si>
  <si>
    <t>per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</si>
</sst>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8"/>
      <name val="Times New Roman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2" borderId="0" xfId="0" applyNumberFormat="1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0" fontId="0" fillId="0" borderId="0" xfId="0" applyAlignment="1" quotePrefix="1">
      <alignment/>
    </xf>
    <xf numFmtId="165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B1">
      <selection activeCell="A2" sqref="A2"/>
    </sheetView>
  </sheetViews>
  <sheetFormatPr defaultColWidth="9.140625" defaultRowHeight="12.75"/>
  <cols>
    <col min="1" max="1" width="15.57421875" style="0" customWidth="1"/>
    <col min="2" max="2" width="7.57421875" style="0" customWidth="1"/>
    <col min="3" max="4" width="10.140625" style="0" customWidth="1"/>
    <col min="5" max="5" width="11.28125" style="0" customWidth="1"/>
    <col min="6" max="6" width="7.7109375" style="0" customWidth="1"/>
    <col min="8" max="8" width="9.8515625" style="0" customWidth="1"/>
    <col min="9" max="9" width="9.28125" style="0" customWidth="1"/>
    <col min="10" max="10" width="9.8515625" style="2" customWidth="1"/>
    <col min="11" max="11" width="9.57421875" style="3" customWidth="1"/>
    <col min="12" max="12" width="4.7109375" style="0" customWidth="1"/>
    <col min="13" max="16384" width="11.57421875" style="0" customWidth="1"/>
  </cols>
  <sheetData>
    <row r="1" spans="1:16" ht="12.75">
      <c r="A1" s="18" t="s">
        <v>45</v>
      </c>
      <c r="M1">
        <v>50</v>
      </c>
      <c r="N1">
        <v>150</v>
      </c>
      <c r="O1">
        <v>300</v>
      </c>
      <c r="P1" t="s">
        <v>37</v>
      </c>
    </row>
    <row r="2" spans="1:16" ht="12.75">
      <c r="A2" s="17" t="s">
        <v>29</v>
      </c>
      <c r="E2" t="s">
        <v>46</v>
      </c>
      <c r="H2" s="1"/>
      <c r="K2" s="3" t="s">
        <v>0</v>
      </c>
      <c r="M2">
        <v>75</v>
      </c>
      <c r="N2">
        <v>200</v>
      </c>
      <c r="O2">
        <v>400</v>
      </c>
      <c r="P2" t="s">
        <v>38</v>
      </c>
    </row>
    <row r="3" spans="1:15" ht="12.75">
      <c r="A3" s="1"/>
      <c r="B3" s="1" t="s">
        <v>1</v>
      </c>
      <c r="C3" s="1"/>
      <c r="D3" s="1" t="s">
        <v>49</v>
      </c>
      <c r="E3" s="1" t="s">
        <v>50</v>
      </c>
      <c r="F3" s="1"/>
      <c r="G3" s="1"/>
      <c r="H3" s="1" t="s">
        <v>2</v>
      </c>
      <c r="I3" s="1"/>
      <c r="J3" s="4" t="s">
        <v>2</v>
      </c>
      <c r="K3" s="3" t="s">
        <v>3</v>
      </c>
      <c r="L3" s="1"/>
      <c r="N3" s="5" t="s">
        <v>43</v>
      </c>
      <c r="O3" s="1"/>
    </row>
    <row r="4" spans="1:15" ht="12.75">
      <c r="A4" s="1" t="s">
        <v>4</v>
      </c>
      <c r="B4" s="1" t="s">
        <v>5</v>
      </c>
      <c r="C4" s="1" t="s">
        <v>6</v>
      </c>
      <c r="D4" s="1" t="s">
        <v>51</v>
      </c>
      <c r="E4" s="1" t="s">
        <v>51</v>
      </c>
      <c r="F4" s="1" t="s">
        <v>7</v>
      </c>
      <c r="G4" s="1" t="s">
        <v>7</v>
      </c>
      <c r="H4" s="1" t="s">
        <v>8</v>
      </c>
      <c r="I4" s="1" t="s">
        <v>9</v>
      </c>
      <c r="J4" s="4" t="s">
        <v>8</v>
      </c>
      <c r="K4" s="3" t="s">
        <v>10</v>
      </c>
      <c r="L4" s="1"/>
      <c r="M4" s="1" t="s">
        <v>11</v>
      </c>
      <c r="N4" s="1" t="s">
        <v>12</v>
      </c>
      <c r="O4" s="1" t="s">
        <v>13</v>
      </c>
    </row>
    <row r="5" spans="1:15" ht="12.75">
      <c r="A5" s="1" t="s">
        <v>14</v>
      </c>
      <c r="B5" s="1" t="s">
        <v>15</v>
      </c>
      <c r="C5" s="1" t="s">
        <v>42</v>
      </c>
      <c r="D5" s="1" t="s">
        <v>52</v>
      </c>
      <c r="E5" s="1" t="s">
        <v>52</v>
      </c>
      <c r="F5" s="1" t="s">
        <v>16</v>
      </c>
      <c r="G5" s="1" t="s">
        <v>17</v>
      </c>
      <c r="H5" s="1" t="s">
        <v>18</v>
      </c>
      <c r="I5" s="1" t="s">
        <v>19</v>
      </c>
      <c r="J5" s="4" t="s">
        <v>20</v>
      </c>
      <c r="K5" s="3" t="s">
        <v>21</v>
      </c>
      <c r="L5" s="1"/>
      <c r="M5" s="1" t="s">
        <v>22</v>
      </c>
      <c r="N5" s="1" t="s">
        <v>22</v>
      </c>
      <c r="O5" s="1" t="s">
        <v>22</v>
      </c>
    </row>
    <row r="6" spans="1:15" ht="12.75">
      <c r="A6" s="20" t="s">
        <v>48</v>
      </c>
      <c r="B6" s="20" t="s">
        <v>48</v>
      </c>
      <c r="C6" s="20" t="s">
        <v>48</v>
      </c>
      <c r="D6" s="20" t="s">
        <v>48</v>
      </c>
      <c r="E6" s="20" t="s">
        <v>48</v>
      </c>
      <c r="F6" s="20" t="s">
        <v>48</v>
      </c>
      <c r="G6" s="20" t="s">
        <v>48</v>
      </c>
      <c r="H6" s="20" t="s">
        <v>48</v>
      </c>
      <c r="I6" s="20" t="s">
        <v>48</v>
      </c>
      <c r="J6" s="20" t="s">
        <v>48</v>
      </c>
      <c r="K6" s="20" t="s">
        <v>48</v>
      </c>
      <c r="L6" s="20" t="s">
        <v>48</v>
      </c>
      <c r="M6" s="20" t="s">
        <v>48</v>
      </c>
      <c r="N6" s="20" t="s">
        <v>48</v>
      </c>
      <c r="O6" s="20" t="s">
        <v>48</v>
      </c>
    </row>
    <row r="7" spans="1:19" ht="12.75">
      <c r="A7" s="8" t="s">
        <v>23</v>
      </c>
      <c r="B7" s="9">
        <v>0.8333333333333334</v>
      </c>
      <c r="C7" s="6">
        <f>B7/365</f>
        <v>0.0022831050228310505</v>
      </c>
      <c r="D7" s="6">
        <f>1/C7</f>
        <v>437.99999999999994</v>
      </c>
      <c r="E7" s="6">
        <f>(1+SQRT(C7))/C7</f>
        <v>458.92844953645624</v>
      </c>
      <c r="F7" s="10">
        <f>G7*2.471</f>
        <v>617.75</v>
      </c>
      <c r="G7" s="21">
        <v>250</v>
      </c>
      <c r="H7" s="22">
        <v>2</v>
      </c>
      <c r="I7" s="22">
        <v>1.3</v>
      </c>
      <c r="J7" s="11">
        <f>H7+I7/2</f>
        <v>2.65</v>
      </c>
      <c r="K7" s="12">
        <f>G7*J7*10000</f>
        <v>6625000</v>
      </c>
      <c r="M7" s="19">
        <f aca="true" t="shared" si="0" ref="M7:O10">IF($J7&lt;2,$K7*M$1*$E7/1000000,$K7*M$2*$E7/1000000)</f>
        <v>228030.0733634267</v>
      </c>
      <c r="N7" s="19">
        <f t="shared" si="0"/>
        <v>608080.1956358046</v>
      </c>
      <c r="O7" s="19">
        <f t="shared" si="0"/>
        <v>1216160.391271609</v>
      </c>
      <c r="Q7" s="13"/>
      <c r="R7" s="13"/>
      <c r="S7" s="13"/>
    </row>
    <row r="8" spans="1:15" ht="12.75">
      <c r="A8" t="s">
        <v>24</v>
      </c>
      <c r="B8" s="14">
        <v>4</v>
      </c>
      <c r="C8" s="6">
        <f>B8/365</f>
        <v>0.010958904109589041</v>
      </c>
      <c r="D8" s="6">
        <f>1/C8</f>
        <v>91.25</v>
      </c>
      <c r="E8" s="6">
        <f>(1+SQRT(C8))/C8</f>
        <v>100.8024865872714</v>
      </c>
      <c r="F8" s="10">
        <f>G8*2.471</f>
        <v>518.91</v>
      </c>
      <c r="G8" s="21">
        <v>210</v>
      </c>
      <c r="H8" s="22">
        <v>0.8</v>
      </c>
      <c r="I8" s="22">
        <v>1.25</v>
      </c>
      <c r="J8" s="11">
        <f>H8+I8/2</f>
        <v>1.425</v>
      </c>
      <c r="K8" s="12">
        <f>G8*J8*10000</f>
        <v>2992500</v>
      </c>
      <c r="M8" s="19">
        <f t="shared" si="0"/>
        <v>15082.572055620483</v>
      </c>
      <c r="N8" s="19">
        <f t="shared" si="0"/>
        <v>45247.71616686145</v>
      </c>
      <c r="O8" s="19">
        <f t="shared" si="0"/>
        <v>90495.4323337229</v>
      </c>
    </row>
    <row r="9" spans="1:15" ht="12.75">
      <c r="A9" t="s">
        <v>25</v>
      </c>
      <c r="B9" s="9">
        <v>1</v>
      </c>
      <c r="C9" s="6">
        <f>B9/365</f>
        <v>0.0027397260273972603</v>
      </c>
      <c r="D9" s="6">
        <f>1/C9</f>
        <v>365</v>
      </c>
      <c r="E9" s="6">
        <f>(1+SQRT(C9))/C9</f>
        <v>384.1049731745428</v>
      </c>
      <c r="F9" s="10">
        <f>G9*2.471</f>
        <v>182.854</v>
      </c>
      <c r="G9" s="21">
        <v>74</v>
      </c>
      <c r="H9" s="22">
        <v>1.9</v>
      </c>
      <c r="I9" s="22">
        <v>1.15</v>
      </c>
      <c r="J9" s="11">
        <f>H9+I9/2</f>
        <v>2.4749999999999996</v>
      </c>
      <c r="K9" s="12">
        <f>G9*J9*10000</f>
        <v>1831499.9999999998</v>
      </c>
      <c r="M9" s="19">
        <f t="shared" si="0"/>
        <v>52761.61937768813</v>
      </c>
      <c r="N9" s="19">
        <f t="shared" si="0"/>
        <v>140697.65167383503</v>
      </c>
      <c r="O9" s="19">
        <f t="shared" si="0"/>
        <v>281395.30334767007</v>
      </c>
    </row>
    <row r="10" spans="1:15" ht="12.75">
      <c r="A10" t="s">
        <v>26</v>
      </c>
      <c r="B10" s="14">
        <v>3.1</v>
      </c>
      <c r="C10" s="6">
        <f>B10/365</f>
        <v>0.008493150684931507</v>
      </c>
      <c r="D10" s="6">
        <f>1/C10</f>
        <v>117.74193548387096</v>
      </c>
      <c r="E10" s="6">
        <f>(1+SQRT(C10))/C10</f>
        <v>128.59283109132525</v>
      </c>
      <c r="F10" s="10">
        <f>G10*2.471</f>
        <v>56.833</v>
      </c>
      <c r="G10" s="21">
        <v>23</v>
      </c>
      <c r="H10" s="22">
        <v>1.1</v>
      </c>
      <c r="I10" s="22">
        <v>0.6</v>
      </c>
      <c r="J10" s="11">
        <f>H10+I10/2</f>
        <v>1.4000000000000001</v>
      </c>
      <c r="K10" s="12">
        <f>G10*J10*10000</f>
        <v>322000</v>
      </c>
      <c r="M10" s="19">
        <f t="shared" si="0"/>
        <v>2070.344580570337</v>
      </c>
      <c r="N10" s="19">
        <f t="shared" si="0"/>
        <v>6211.03374171101</v>
      </c>
      <c r="O10" s="19">
        <f t="shared" si="0"/>
        <v>12422.06748342202</v>
      </c>
    </row>
    <row r="12" ht="15.75">
      <c r="A12" t="s">
        <v>47</v>
      </c>
    </row>
    <row r="13" spans="1:11" ht="12.75">
      <c r="A13" t="s">
        <v>27</v>
      </c>
      <c r="B13" s="11"/>
      <c r="C13" s="15"/>
      <c r="D13" s="15"/>
      <c r="E13" s="7"/>
      <c r="K13" s="16"/>
    </row>
    <row r="14" ht="12.75">
      <c r="A14" t="s">
        <v>28</v>
      </c>
    </row>
    <row r="15" ht="12.75">
      <c r="A15" t="s">
        <v>40</v>
      </c>
    </row>
    <row r="16" ht="12.75">
      <c r="A16" t="s">
        <v>41</v>
      </c>
    </row>
    <row r="17" ht="12.75">
      <c r="E17" t="s">
        <v>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9.28125" style="0" customWidth="1"/>
  </cols>
  <sheetData>
    <row r="1" ht="12.75">
      <c r="A1" t="s">
        <v>44</v>
      </c>
    </row>
    <row r="2" ht="12.75">
      <c r="A2" s="17" t="s">
        <v>29</v>
      </c>
    </row>
    <row r="3" spans="3:4" ht="12.75">
      <c r="C3" t="s">
        <v>30</v>
      </c>
      <c r="D3" t="s">
        <v>31</v>
      </c>
    </row>
    <row r="4" spans="2:5" ht="18.75">
      <c r="B4" t="s">
        <v>11</v>
      </c>
      <c r="C4">
        <v>50</v>
      </c>
      <c r="D4">
        <v>75</v>
      </c>
      <c r="E4" t="s">
        <v>32</v>
      </c>
    </row>
    <row r="5" spans="2:5" ht="23.25">
      <c r="B5" t="s">
        <v>12</v>
      </c>
      <c r="C5">
        <v>150</v>
      </c>
      <c r="D5">
        <v>200</v>
      </c>
      <c r="E5" t="s">
        <v>33</v>
      </c>
    </row>
    <row r="6" spans="2:5" ht="23.25">
      <c r="B6" t="s">
        <v>13</v>
      </c>
      <c r="C6">
        <v>300</v>
      </c>
      <c r="D6">
        <v>400</v>
      </c>
      <c r="E6" t="s">
        <v>34</v>
      </c>
    </row>
    <row r="8" spans="1:3" ht="12.75">
      <c r="A8" t="s">
        <v>35</v>
      </c>
      <c r="B8" s="7">
        <v>2</v>
      </c>
      <c r="C8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 Coastal Zone Mgmt.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 Coastal Zone Mgmt.</dc:creator>
  <cp:keywords/>
  <dc:description/>
  <cp:lastModifiedBy>Joe</cp:lastModifiedBy>
  <dcterms:created xsi:type="dcterms:W3CDTF">1999-09-24T19:58:31Z</dcterms:created>
  <dcterms:modified xsi:type="dcterms:W3CDTF">2009-06-30T15:02:42Z</dcterms:modified>
  <cp:category/>
  <cp:version/>
  <cp:contentType/>
  <cp:contentStatus/>
</cp:coreProperties>
</file>