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9465" activeTab="0"/>
  </bookViews>
  <sheets>
    <sheet name="summary" sheetId="1" r:id="rId1"/>
    <sheet name="calcs" sheetId="2" r:id="rId2"/>
  </sheets>
  <definedNames/>
  <calcPr fullCalcOnLoad="1"/>
</workbook>
</file>

<file path=xl/sharedStrings.xml><?xml version="1.0" encoding="utf-8"?>
<sst xmlns="http://schemas.openxmlformats.org/spreadsheetml/2006/main" count="317" uniqueCount="130">
  <si>
    <t>Halfway Pond</t>
  </si>
  <si>
    <t>College Pond</t>
  </si>
  <si>
    <t>White Island Pond GT10</t>
  </si>
  <si>
    <t>White Island Pond LT10</t>
  </si>
  <si>
    <t>Mill Pond</t>
  </si>
  <si>
    <t>Agawam River</t>
  </si>
  <si>
    <t>subbasin</t>
  </si>
  <si>
    <t>Three Cornered Pond GT10</t>
  </si>
  <si>
    <t>Agawam Reservoir S LT10</t>
  </si>
  <si>
    <t>Three Cornered Pond LT10</t>
  </si>
  <si>
    <t>New Long Pond LT10</t>
  </si>
  <si>
    <t>Fearing Pond</t>
  </si>
  <si>
    <t>East Branch N</t>
  </si>
  <si>
    <t>East Branch N.</t>
  </si>
  <si>
    <t>Bumps Pond</t>
  </si>
  <si>
    <t>Fawn Pond</t>
  </si>
  <si>
    <t>Abner Pond</t>
  </si>
  <si>
    <t>Barret Pond (LT and GT)</t>
  </si>
  <si>
    <t>Spectacle Pond</t>
  </si>
  <si>
    <t>SandyPond</t>
  </si>
  <si>
    <t>White Island Pond LT GT</t>
  </si>
  <si>
    <t>Agawam River North</t>
  </si>
  <si>
    <t>Agawam Reservoir North</t>
  </si>
  <si>
    <t>Net Conveyance</t>
  </si>
  <si>
    <t>Little Long Pond LT10 &amp;GT10</t>
  </si>
  <si>
    <t>Fearing Pond to EBN</t>
  </si>
  <si>
    <t>Fearing Pond to MP</t>
  </si>
  <si>
    <t>Five Mile Pond to MP</t>
  </si>
  <si>
    <t>Five Mile Pond to EBN</t>
  </si>
  <si>
    <t>Net Conveyances</t>
  </si>
  <si>
    <t>Five Mile Pond</t>
  </si>
  <si>
    <t>Net Nitrogen Transmission</t>
  </si>
  <si>
    <t>Water Transmission</t>
  </si>
  <si>
    <t>Nitrogen Transmission</t>
  </si>
  <si>
    <t>Segment Net Nitrogen Transmission</t>
  </si>
  <si>
    <t>TCP Pathways</t>
  </si>
  <si>
    <t>Fearing Pond GT10 LT10 to MP</t>
  </si>
  <si>
    <t>Net Three Cornered Pond GT10</t>
  </si>
  <si>
    <t>Net Three Cornered Pond LT10</t>
  </si>
  <si>
    <t>Mill Pond Pathway</t>
  </si>
  <si>
    <t>Agawam Reservoir S GT10</t>
  </si>
  <si>
    <t>Agawam Reservoir South pathway</t>
  </si>
  <si>
    <t>note 100% GT10 to LT10</t>
  </si>
  <si>
    <t>Fearing Pond to AP 2</t>
  </si>
  <si>
    <t>Fearing Pond GT10 LT10 to AP 1</t>
  </si>
  <si>
    <t>Fearing Pond to EBN Pathway</t>
  </si>
  <si>
    <t>Fearing Pond MP Pathway</t>
  </si>
  <si>
    <t>Fearing Pond to AP 1</t>
  </si>
  <si>
    <t>Fearing Pond AP1 Pathway</t>
  </si>
  <si>
    <t>Deer Pond</t>
  </si>
  <si>
    <t>Table 1. Agawam Reservoir North three-way spil flow, net transmission</t>
  </si>
  <si>
    <t>Net Bumps Pond</t>
  </si>
  <si>
    <t>Net Sandy Pond</t>
  </si>
  <si>
    <t>East Head Pond LT10</t>
  </si>
  <si>
    <t>Maple Swamp</t>
  </si>
  <si>
    <t>Wankinko River North LT10</t>
  </si>
  <si>
    <t>East Head Pond LT10 to WRN</t>
  </si>
  <si>
    <t>East Head Pond LT10 to FP</t>
  </si>
  <si>
    <t>Frogfoot Pond</t>
  </si>
  <si>
    <t>East Head Pond LT10 to MP</t>
  </si>
  <si>
    <t>Harlow Brook</t>
  </si>
  <si>
    <t>Charge Pond to MP</t>
  </si>
  <si>
    <t>East Head Pond LT10 to CP 1</t>
  </si>
  <si>
    <t>East Head Pond LT10 to CP 2</t>
  </si>
  <si>
    <t>Charge Pond to HB</t>
  </si>
  <si>
    <t>Net Barret Pond (LT and GT)</t>
  </si>
  <si>
    <t>Net East Head Pond LT10 and GT10</t>
  </si>
  <si>
    <t>Net ChargePond</t>
  </si>
  <si>
    <t>Parker Mills Pond</t>
  </si>
  <si>
    <t xml:space="preserve">East Head Pond LT10 to HB </t>
  </si>
  <si>
    <t>Comment</t>
  </si>
  <si>
    <t>Fearing Pond Pathways</t>
  </si>
  <si>
    <t>Comments</t>
  </si>
  <si>
    <t>East Head Pond Pathways</t>
  </si>
  <si>
    <t>flow to HB omitted from calc</t>
  </si>
  <si>
    <t>flow to FP omitted from calc</t>
  </si>
  <si>
    <t>flow to MP omitted from calc</t>
  </si>
  <si>
    <t>Pond Pathways</t>
  </si>
  <si>
    <t>Grassy Pond LT10 and GT10</t>
  </si>
  <si>
    <t>cell N70 reads =N55*$K$70, but should read =$N$113*$K$51, as it does in cell n51 to refer to Bumps pond load</t>
  </si>
  <si>
    <t>Fearing Pond GT10 LT10 to AP 2</t>
  </si>
  <si>
    <t>Fearing Pond AP2 Pathway</t>
  </si>
  <si>
    <t>New Long Pond Pathway</t>
  </si>
  <si>
    <t>Total Net Conveyance ARN</t>
  </si>
  <si>
    <t>Agawam Reservoir N GT10</t>
  </si>
  <si>
    <t>Agawam Reservoir N LT10</t>
  </si>
  <si>
    <t>Fawn Pond LT10</t>
  </si>
  <si>
    <t>Fawn Pond GT10</t>
  </si>
  <si>
    <t>New Long Pond GT10</t>
  </si>
  <si>
    <t>New Grassy Pond GT10</t>
  </si>
  <si>
    <t>New Grassy Pond LT10</t>
  </si>
  <si>
    <t>East Head Pond GT10</t>
  </si>
  <si>
    <t>Fearing Pond GT10</t>
  </si>
  <si>
    <t>Fearing Pond LT10</t>
  </si>
  <si>
    <t>Little Long Pond GT10</t>
  </si>
  <si>
    <t>Little Long Pond LT10</t>
  </si>
  <si>
    <t>Barrett Pond GT10</t>
  </si>
  <si>
    <t>Barrett Pond LT10</t>
  </si>
  <si>
    <t>Charge Pond GT10</t>
  </si>
  <si>
    <t>Charge Pond LT10</t>
  </si>
  <si>
    <t>Wankinco R N GT10</t>
  </si>
  <si>
    <t>Wankinco R N LT10</t>
  </si>
  <si>
    <t>Frogfoot Brook</t>
  </si>
  <si>
    <t>Bog Stream</t>
  </si>
  <si>
    <t>Sandy Pond</t>
  </si>
  <si>
    <t>Rose Brook</t>
  </si>
  <si>
    <t>Broad Marsh River</t>
  </si>
  <si>
    <t>Wareham River West</t>
  </si>
  <si>
    <t>Wareham River East</t>
  </si>
  <si>
    <t>Crab Cove</t>
  </si>
  <si>
    <t>Wareham River South</t>
  </si>
  <si>
    <t>ESTUARY</t>
  </si>
  <si>
    <t>Subwatershed Name</t>
  </si>
  <si>
    <t>Acres</t>
  </si>
  <si>
    <t>ID</t>
  </si>
  <si>
    <t>% Net Nitrogen Transmission</t>
  </si>
  <si>
    <t>Net Harlow Brook</t>
  </si>
  <si>
    <t>Alternate pathway for Harlow Brook from Ponds tab</t>
  </si>
  <si>
    <t>This alternate pathway would similarly increase net nitrogen transmission from the parent Charge Pond, East Head Pond, and Barret Pond subwatersheds</t>
  </si>
  <si>
    <t>Comments on MEP calcs</t>
  </si>
  <si>
    <t>Transmission=1-attenuation</t>
  </si>
  <si>
    <t>see alternate interpretation</t>
  </si>
  <si>
    <t>could be 25% instead</t>
  </si>
  <si>
    <t>This spreadsheet was prepared by Dr. Joe Costa.  Email comments or report errors to jcosta@buzzardsbay.org.</t>
  </si>
  <si>
    <t>last revision=11/30/2010</t>
  </si>
  <si>
    <t>sort by name</t>
  </si>
  <si>
    <t>sort by subwatershed id</t>
  </si>
  <si>
    <t>Default subwatershed N transmission=</t>
  </si>
  <si>
    <t>MEP currently uses 50%, change this cell to change spreadsheet calculations.</t>
  </si>
  <si>
    <t>calculations represented by this map: http://www.buzzardsbay.org/gis-data/mep_wre_watermodel_fig2.pdf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</si>
</sst>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theme="3"/>
      </left>
      <right style="thin"/>
      <top style="medium">
        <color theme="3"/>
      </top>
      <bottom style="thin"/>
    </border>
    <border>
      <left style="thin"/>
      <right style="thin"/>
      <top style="medium">
        <color theme="3"/>
      </top>
      <bottom style="thin"/>
    </border>
    <border>
      <left style="thin"/>
      <right style="medium">
        <color theme="3"/>
      </right>
      <top style="medium">
        <color theme="3"/>
      </top>
      <bottom style="thin"/>
    </border>
    <border>
      <left style="medium">
        <color theme="3"/>
      </left>
      <right style="thin"/>
      <top style="thin"/>
      <bottom style="thin"/>
    </border>
    <border>
      <left style="thin"/>
      <right style="medium">
        <color theme="3"/>
      </right>
      <top style="thin"/>
      <bottom style="thin"/>
    </border>
    <border>
      <left style="medium">
        <color theme="3"/>
      </left>
      <right style="thin"/>
      <top style="thin"/>
      <bottom style="medium">
        <color theme="3"/>
      </bottom>
    </border>
    <border>
      <left style="thin"/>
      <right style="thin"/>
      <top style="thin"/>
      <bottom style="medium">
        <color theme="3"/>
      </bottom>
    </border>
    <border>
      <left style="thin"/>
      <right style="medium">
        <color theme="3"/>
      </right>
      <top style="thin"/>
      <bottom style="medium">
        <color theme="3"/>
      </bottom>
    </border>
    <border>
      <left>
        <color indexed="63"/>
      </left>
      <right style="thin"/>
      <top style="thin"/>
      <bottom style="medium">
        <color theme="3"/>
      </bottom>
    </border>
    <border>
      <left style="medium">
        <color theme="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theme="3"/>
      </bottom>
    </border>
    <border>
      <left>
        <color indexed="63"/>
      </left>
      <right style="medium">
        <color theme="3"/>
      </right>
      <top style="thin"/>
      <bottom style="thin"/>
    </border>
    <border>
      <left>
        <color indexed="63"/>
      </left>
      <right style="medium">
        <color theme="3"/>
      </right>
      <top style="thin"/>
      <bottom style="medium">
        <color theme="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10" fontId="2" fillId="0" borderId="0" xfId="0" applyNumberFormat="1" applyFont="1" applyAlignment="1">
      <alignment horizontal="right" wrapText="1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9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0" fontId="0" fillId="0" borderId="11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2" fillId="0" borderId="10" xfId="0" applyNumberFormat="1" applyFont="1" applyBorder="1" applyAlignment="1">
      <alignment/>
    </xf>
    <xf numFmtId="164" fontId="0" fillId="0" borderId="0" xfId="0" applyNumberFormat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12" xfId="0" applyNumberFormat="1" applyBorder="1" applyAlignment="1">
      <alignment wrapText="1"/>
    </xf>
    <xf numFmtId="0" fontId="2" fillId="0" borderId="10" xfId="0" applyFont="1" applyBorder="1" applyAlignment="1">
      <alignment horizontal="right" wrapText="1"/>
    </xf>
    <xf numFmtId="10" fontId="2" fillId="0" borderId="10" xfId="0" applyNumberFormat="1" applyFont="1" applyBorder="1" applyAlignment="1">
      <alignment horizontal="right" wrapText="1"/>
    </xf>
    <xf numFmtId="10" fontId="0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right" wrapText="1"/>
    </xf>
    <xf numFmtId="164" fontId="2" fillId="0" borderId="1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horizontal="right" wrapText="1"/>
    </xf>
    <xf numFmtId="10" fontId="2" fillId="33" borderId="13" xfId="0" applyNumberFormat="1" applyFont="1" applyFill="1" applyBorder="1" applyAlignment="1">
      <alignment wrapText="1"/>
    </xf>
    <xf numFmtId="164" fontId="0" fillId="0" borderId="14" xfId="0" applyNumberFormat="1" applyBorder="1" applyAlignment="1">
      <alignment wrapText="1"/>
    </xf>
    <xf numFmtId="0" fontId="3" fillId="0" borderId="11" xfId="0" applyFont="1" applyBorder="1" applyAlignment="1">
      <alignment/>
    </xf>
    <xf numFmtId="9" fontId="0" fillId="0" borderId="11" xfId="0" applyNumberFormat="1" applyBorder="1" applyAlignment="1">
      <alignment/>
    </xf>
    <xf numFmtId="10" fontId="2" fillId="33" borderId="10" xfId="0" applyNumberFormat="1" applyFont="1" applyFill="1" applyBorder="1" applyAlignment="1">
      <alignment/>
    </xf>
    <xf numFmtId="1" fontId="2" fillId="0" borderId="0" xfId="0" applyNumberFormat="1" applyFont="1" applyAlignment="1">
      <alignment wrapText="1"/>
    </xf>
    <xf numFmtId="1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wrapText="1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9" fontId="2" fillId="0" borderId="10" xfId="0" applyNumberFormat="1" applyFont="1" applyBorder="1" applyAlignment="1">
      <alignment/>
    </xf>
    <xf numFmtId="9" fontId="7" fillId="0" borderId="10" xfId="0" applyNumberFormat="1" applyFont="1" applyBorder="1" applyAlignment="1">
      <alignment/>
    </xf>
    <xf numFmtId="9" fontId="0" fillId="7" borderId="10" xfId="0" applyNumberFormat="1" applyFill="1" applyBorder="1" applyAlignment="1">
      <alignment/>
    </xf>
    <xf numFmtId="10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9" fontId="0" fillId="0" borderId="10" xfId="0" applyNumberFormat="1" applyFill="1" applyBorder="1" applyAlignment="1">
      <alignment/>
    </xf>
    <xf numFmtId="10" fontId="2" fillId="0" borderId="10" xfId="0" applyNumberFormat="1" applyFont="1" applyFill="1" applyBorder="1" applyAlignment="1">
      <alignment/>
    </xf>
    <xf numFmtId="10" fontId="44" fillId="4" borderId="10" xfId="48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right" wrapText="1"/>
    </xf>
    <xf numFmtId="10" fontId="2" fillId="0" borderId="16" xfId="0" applyNumberFormat="1" applyFont="1" applyBorder="1" applyAlignment="1">
      <alignment horizontal="right" wrapText="1"/>
    </xf>
    <xf numFmtId="164" fontId="2" fillId="0" borderId="17" xfId="0" applyNumberFormat="1" applyFont="1" applyBorder="1" applyAlignment="1">
      <alignment wrapText="1"/>
    </xf>
    <xf numFmtId="0" fontId="2" fillId="0" borderId="18" xfId="0" applyFont="1" applyFill="1" applyBorder="1" applyAlignment="1">
      <alignment/>
    </xf>
    <xf numFmtId="164" fontId="0" fillId="0" borderId="19" xfId="0" applyNumberFormat="1" applyBorder="1" applyAlignment="1">
      <alignment wrapText="1"/>
    </xf>
    <xf numFmtId="0" fontId="2" fillId="34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34" borderId="20" xfId="0" applyFont="1" applyFill="1" applyBorder="1" applyAlignment="1">
      <alignment/>
    </xf>
    <xf numFmtId="9" fontId="0" fillId="0" borderId="21" xfId="0" applyNumberFormat="1" applyBorder="1" applyAlignment="1">
      <alignment/>
    </xf>
    <xf numFmtId="10" fontId="2" fillId="34" borderId="21" xfId="0" applyNumberFormat="1" applyFont="1" applyFill="1" applyBorder="1" applyAlignment="1">
      <alignment/>
    </xf>
    <xf numFmtId="164" fontId="0" fillId="0" borderId="22" xfId="0" applyNumberFormat="1" applyBorder="1" applyAlignment="1">
      <alignment wrapText="1"/>
    </xf>
    <xf numFmtId="164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9" fontId="0" fillId="0" borderId="12" xfId="0" applyNumberFormat="1" applyBorder="1" applyAlignment="1">
      <alignment/>
    </xf>
    <xf numFmtId="9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9" fontId="0" fillId="0" borderId="25" xfId="0" applyNumberFormat="1" applyBorder="1" applyAlignment="1">
      <alignment/>
    </xf>
    <xf numFmtId="9" fontId="0" fillId="0" borderId="26" xfId="0" applyNumberFormat="1" applyBorder="1" applyAlignment="1">
      <alignment/>
    </xf>
    <xf numFmtId="164" fontId="0" fillId="0" borderId="27" xfId="0" applyNumberFormat="1" applyBorder="1" applyAlignment="1">
      <alignment wrapText="1"/>
    </xf>
    <xf numFmtId="164" fontId="0" fillId="0" borderId="28" xfId="0" applyNumberFormat="1" applyBorder="1" applyAlignment="1">
      <alignment wrapText="1"/>
    </xf>
    <xf numFmtId="0" fontId="2" fillId="34" borderId="29" xfId="0" applyFont="1" applyFill="1" applyBorder="1" applyAlignment="1">
      <alignment/>
    </xf>
    <xf numFmtId="10" fontId="2" fillId="34" borderId="29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10" fontId="2" fillId="35" borderId="10" xfId="0" applyNumberFormat="1" applyFont="1" applyFill="1" applyBorder="1" applyAlignment="1">
      <alignment wrapText="1"/>
    </xf>
    <xf numFmtId="164" fontId="45" fillId="0" borderId="19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9" fontId="0" fillId="0" borderId="0" xfId="0" applyNumberFormat="1" applyFill="1" applyBorder="1" applyAlignment="1">
      <alignment/>
    </xf>
    <xf numFmtId="0" fontId="0" fillId="0" borderId="25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2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21.57421875" style="0" customWidth="1"/>
    <col min="4" max="4" width="10.28125" style="3" bestFit="1" customWidth="1"/>
    <col min="7" max="7" width="34.57421875" style="0" customWidth="1"/>
  </cols>
  <sheetData>
    <row r="1" ht="12.75">
      <c r="A1" s="6" t="s">
        <v>123</v>
      </c>
    </row>
    <row r="2" spans="1:8" ht="12.75">
      <c r="A2" s="6" t="s">
        <v>124</v>
      </c>
      <c r="C2" s="8" t="s">
        <v>127</v>
      </c>
      <c r="G2" s="40">
        <v>0.5</v>
      </c>
      <c r="H2" s="9" t="s">
        <v>128</v>
      </c>
    </row>
    <row r="3" spans="1:8" ht="12.75">
      <c r="A3" s="6"/>
      <c r="C3" s="8"/>
      <c r="G3" s="75"/>
      <c r="H3" s="8" t="s">
        <v>120</v>
      </c>
    </row>
    <row r="4" spans="1:7" ht="12.75">
      <c r="A4" s="6" t="s">
        <v>125</v>
      </c>
      <c r="G4" s="6" t="s">
        <v>126</v>
      </c>
    </row>
    <row r="5" spans="1:10" ht="51">
      <c r="A5" s="33" t="s">
        <v>112</v>
      </c>
      <c r="B5" s="34" t="s">
        <v>114</v>
      </c>
      <c r="C5" s="35" t="s">
        <v>113</v>
      </c>
      <c r="D5" s="7" t="s">
        <v>115</v>
      </c>
      <c r="G5" s="33" t="s">
        <v>112</v>
      </c>
      <c r="H5" s="34" t="s">
        <v>114</v>
      </c>
      <c r="I5" s="35" t="s">
        <v>113</v>
      </c>
      <c r="J5" s="7" t="s">
        <v>115</v>
      </c>
    </row>
    <row r="6" spans="1:10" ht="12.75">
      <c r="A6" s="36" t="s">
        <v>16</v>
      </c>
      <c r="B6" s="36">
        <v>22</v>
      </c>
      <c r="C6" s="37">
        <v>95.553</v>
      </c>
      <c r="D6" s="3">
        <f>calcs!$D90</f>
        <v>0.07859999999999999</v>
      </c>
      <c r="G6" s="36" t="s">
        <v>111</v>
      </c>
      <c r="H6" s="36">
        <v>0</v>
      </c>
      <c r="I6" s="37">
        <v>838.907</v>
      </c>
      <c r="J6" s="3">
        <v>1</v>
      </c>
    </row>
    <row r="7" spans="1:10" ht="12.75">
      <c r="A7" s="36" t="s">
        <v>84</v>
      </c>
      <c r="B7" s="36">
        <v>1</v>
      </c>
      <c r="C7" s="37">
        <v>72.62</v>
      </c>
      <c r="D7" s="3">
        <f>calcs!$D199</f>
        <v>0.047411999999999996</v>
      </c>
      <c r="G7" s="36" t="s">
        <v>84</v>
      </c>
      <c r="H7" s="36">
        <v>1</v>
      </c>
      <c r="I7" s="37">
        <v>72.62</v>
      </c>
      <c r="J7" s="3">
        <f>calcs!$D199</f>
        <v>0.047411999999999996</v>
      </c>
    </row>
    <row r="8" spans="1:10" ht="12.75">
      <c r="A8" s="36" t="s">
        <v>85</v>
      </c>
      <c r="B8" s="36">
        <v>3</v>
      </c>
      <c r="C8" s="37">
        <v>189.061</v>
      </c>
      <c r="D8" s="3">
        <f>calcs!$D199</f>
        <v>0.047411999999999996</v>
      </c>
      <c r="G8" s="36" t="s">
        <v>8</v>
      </c>
      <c r="H8" s="36">
        <v>2</v>
      </c>
      <c r="I8" s="37">
        <v>1608.374</v>
      </c>
      <c r="J8" s="3">
        <f>calcs!$D168</f>
        <v>0.24</v>
      </c>
    </row>
    <row r="9" spans="1:10" ht="12.75">
      <c r="A9" s="36" t="s">
        <v>40</v>
      </c>
      <c r="B9" s="36">
        <v>16</v>
      </c>
      <c r="C9" s="37">
        <v>168.585</v>
      </c>
      <c r="D9" s="3">
        <f>calcs!$D168</f>
        <v>0.24</v>
      </c>
      <c r="G9" s="36" t="s">
        <v>85</v>
      </c>
      <c r="H9" s="36">
        <v>3</v>
      </c>
      <c r="I9" s="37">
        <v>189.061</v>
      </c>
      <c r="J9" s="3">
        <f>calcs!$D199</f>
        <v>0.047411999999999996</v>
      </c>
    </row>
    <row r="10" spans="1:10" ht="12.75">
      <c r="A10" s="36" t="s">
        <v>8</v>
      </c>
      <c r="B10" s="36">
        <v>2</v>
      </c>
      <c r="C10" s="37">
        <v>1608.374</v>
      </c>
      <c r="D10" s="3">
        <f>calcs!$D168</f>
        <v>0.24</v>
      </c>
      <c r="G10" s="36" t="s">
        <v>21</v>
      </c>
      <c r="H10" s="36">
        <v>4</v>
      </c>
      <c r="I10" s="37">
        <v>471.686</v>
      </c>
      <c r="J10" s="3">
        <f>calcs!$D161</f>
        <v>0.03024</v>
      </c>
    </row>
    <row r="11" spans="1:10" ht="12.75">
      <c r="A11" s="36" t="s">
        <v>5</v>
      </c>
      <c r="B11" s="36">
        <v>42</v>
      </c>
      <c r="C11" s="37">
        <v>1696.246</v>
      </c>
      <c r="D11" s="3">
        <f>calcs!$D7</f>
        <v>1</v>
      </c>
      <c r="G11" s="36" t="s">
        <v>3</v>
      </c>
      <c r="H11" s="36">
        <v>5</v>
      </c>
      <c r="I11" s="37">
        <v>1310.865</v>
      </c>
      <c r="J11" s="3">
        <f>calcs!$D5</f>
        <v>0.043199999999999995</v>
      </c>
    </row>
    <row r="12" spans="1:10" ht="12.75">
      <c r="A12" s="36" t="s">
        <v>21</v>
      </c>
      <c r="B12" s="36">
        <v>4</v>
      </c>
      <c r="C12" s="37">
        <v>471.686</v>
      </c>
      <c r="D12" s="3">
        <f>calcs!$D161</f>
        <v>0.03024</v>
      </c>
      <c r="G12" s="36" t="s">
        <v>49</v>
      </c>
      <c r="H12" s="36">
        <v>6</v>
      </c>
      <c r="I12" s="37">
        <v>49.718</v>
      </c>
      <c r="J12" s="3">
        <f>calcs!$D194</f>
        <v>0.021599999999999998</v>
      </c>
    </row>
    <row r="13" spans="1:10" ht="12.75">
      <c r="A13" s="36" t="s">
        <v>96</v>
      </c>
      <c r="B13" s="36">
        <v>27</v>
      </c>
      <c r="C13" s="37">
        <v>23.908</v>
      </c>
      <c r="D13" s="3">
        <f>calcs!$D132</f>
        <v>0.06823375</v>
      </c>
      <c r="G13" s="36" t="s">
        <v>86</v>
      </c>
      <c r="H13" s="36">
        <v>7</v>
      </c>
      <c r="I13" s="37">
        <v>642.629</v>
      </c>
      <c r="J13" s="3">
        <f>calcs!$D145</f>
        <v>0.12</v>
      </c>
    </row>
    <row r="14" spans="1:10" ht="12.75">
      <c r="A14" s="36" t="s">
        <v>97</v>
      </c>
      <c r="B14" s="36">
        <v>28</v>
      </c>
      <c r="C14" s="37">
        <v>158.553</v>
      </c>
      <c r="D14" s="3">
        <f>calcs!$D132</f>
        <v>0.06823375</v>
      </c>
      <c r="G14" s="36" t="s">
        <v>87</v>
      </c>
      <c r="H14" s="36">
        <v>8</v>
      </c>
      <c r="I14" s="37">
        <v>176.326</v>
      </c>
      <c r="J14" s="3">
        <f>calcs!$D145</f>
        <v>0.12</v>
      </c>
    </row>
    <row r="15" spans="1:10" ht="12.75">
      <c r="A15" s="36" t="s">
        <v>103</v>
      </c>
      <c r="B15" s="36">
        <v>35</v>
      </c>
      <c r="C15" s="37">
        <v>385.767</v>
      </c>
      <c r="D15" s="3">
        <v>1</v>
      </c>
      <c r="G15" s="36" t="s">
        <v>14</v>
      </c>
      <c r="H15" s="36">
        <v>9</v>
      </c>
      <c r="I15" s="37">
        <v>239.656</v>
      </c>
      <c r="J15" s="3">
        <f>calcs!$D149</f>
        <v>0.09</v>
      </c>
    </row>
    <row r="16" spans="1:10" ht="12.75">
      <c r="A16" s="36" t="s">
        <v>106</v>
      </c>
      <c r="B16" s="36">
        <v>43</v>
      </c>
      <c r="C16" s="37">
        <v>964.247</v>
      </c>
      <c r="D16" s="3">
        <v>1</v>
      </c>
      <c r="G16" s="36" t="s">
        <v>9</v>
      </c>
      <c r="H16" s="36">
        <v>10</v>
      </c>
      <c r="I16" s="37">
        <v>213.516</v>
      </c>
      <c r="J16" s="3">
        <f>calcs!$D61</f>
        <v>0.069368715</v>
      </c>
    </row>
    <row r="17" spans="1:10" ht="12.75">
      <c r="A17" s="36" t="s">
        <v>14</v>
      </c>
      <c r="B17" s="36">
        <v>9</v>
      </c>
      <c r="C17" s="37">
        <v>239.656</v>
      </c>
      <c r="D17" s="3">
        <f>calcs!$D149</f>
        <v>0.09</v>
      </c>
      <c r="G17" s="36" t="s">
        <v>7</v>
      </c>
      <c r="H17" s="36">
        <v>11</v>
      </c>
      <c r="I17" s="37">
        <v>59.24</v>
      </c>
      <c r="J17" s="3">
        <f>calcs!$D60</f>
        <v>0.069368715</v>
      </c>
    </row>
    <row r="18" spans="1:10" ht="12.75">
      <c r="A18" s="36" t="s">
        <v>98</v>
      </c>
      <c r="B18" s="36">
        <v>29</v>
      </c>
      <c r="C18" s="37">
        <v>32.196</v>
      </c>
      <c r="D18" s="3">
        <f>calcs!$D134</f>
        <v>0.20090000000000002</v>
      </c>
      <c r="G18" s="36" t="s">
        <v>88</v>
      </c>
      <c r="H18" s="36">
        <v>12</v>
      </c>
      <c r="I18" s="37">
        <v>196.979</v>
      </c>
      <c r="J18" s="3">
        <f>calcs!$D12</f>
        <v>0.06</v>
      </c>
    </row>
    <row r="19" spans="1:10" ht="12.75">
      <c r="A19" s="36" t="s">
        <v>99</v>
      </c>
      <c r="B19" s="36">
        <v>30</v>
      </c>
      <c r="C19" s="37">
        <v>247.607</v>
      </c>
      <c r="D19" s="3">
        <f>calcs!$D134</f>
        <v>0.20090000000000002</v>
      </c>
      <c r="G19" s="36" t="s">
        <v>10</v>
      </c>
      <c r="H19" s="36">
        <v>13</v>
      </c>
      <c r="I19" s="37">
        <v>218.641</v>
      </c>
      <c r="J19" s="3">
        <f>calcs!$D12</f>
        <v>0.06</v>
      </c>
    </row>
    <row r="20" spans="1:10" ht="12.75">
      <c r="A20" s="36" t="s">
        <v>1</v>
      </c>
      <c r="B20" s="36">
        <v>50</v>
      </c>
      <c r="C20" s="37">
        <v>292.839</v>
      </c>
      <c r="D20" s="3">
        <f>calcs!$D2</f>
        <v>0.0010799999999999998</v>
      </c>
      <c r="G20" s="36" t="s">
        <v>89</v>
      </c>
      <c r="H20" s="36">
        <v>14</v>
      </c>
      <c r="I20" s="37">
        <v>18.751</v>
      </c>
      <c r="J20" s="3">
        <f>calcs!$D167</f>
        <v>0.12</v>
      </c>
    </row>
    <row r="21" spans="1:10" ht="12.75">
      <c r="A21" s="36" t="s">
        <v>109</v>
      </c>
      <c r="B21" s="36">
        <v>46</v>
      </c>
      <c r="C21" s="37">
        <v>308.892</v>
      </c>
      <c r="D21" s="3">
        <v>1</v>
      </c>
      <c r="G21" s="36" t="s">
        <v>90</v>
      </c>
      <c r="H21" s="36">
        <v>15</v>
      </c>
      <c r="I21" s="37">
        <v>97.184</v>
      </c>
      <c r="J21" s="3">
        <f>calcs!$D167</f>
        <v>0.12</v>
      </c>
    </row>
    <row r="22" spans="1:10" ht="12.75">
      <c r="A22" s="36" t="s">
        <v>49</v>
      </c>
      <c r="B22" s="36">
        <v>6</v>
      </c>
      <c r="C22" s="37">
        <v>49.718</v>
      </c>
      <c r="D22" s="3">
        <f>calcs!$D194</f>
        <v>0.021599999999999998</v>
      </c>
      <c r="G22" s="36" t="s">
        <v>40</v>
      </c>
      <c r="H22" s="36">
        <v>16</v>
      </c>
      <c r="I22" s="37">
        <v>168.585</v>
      </c>
      <c r="J22" s="3">
        <f>calcs!$D168</f>
        <v>0.24</v>
      </c>
    </row>
    <row r="23" spans="1:10" ht="12.75">
      <c r="A23" s="36" t="s">
        <v>12</v>
      </c>
      <c r="B23" s="36">
        <v>26</v>
      </c>
      <c r="C23" s="37">
        <v>481.867</v>
      </c>
      <c r="D23" s="3">
        <f>calcs!$D14</f>
        <v>0.24</v>
      </c>
      <c r="G23" s="36" t="s">
        <v>91</v>
      </c>
      <c r="H23" s="36">
        <v>17</v>
      </c>
      <c r="I23" s="37">
        <v>267.249</v>
      </c>
      <c r="J23" s="3">
        <f>calcs!$D133</f>
        <v>0.1364675</v>
      </c>
    </row>
    <row r="24" spans="1:10" ht="12.75">
      <c r="A24" s="36" t="s">
        <v>91</v>
      </c>
      <c r="B24" s="36">
        <v>17</v>
      </c>
      <c r="C24" s="37">
        <v>267.249</v>
      </c>
      <c r="D24" s="3">
        <f>calcs!$D133</f>
        <v>0.1364675</v>
      </c>
      <c r="G24" s="36" t="s">
        <v>53</v>
      </c>
      <c r="H24" s="36">
        <v>18</v>
      </c>
      <c r="I24" s="37">
        <v>617.067</v>
      </c>
      <c r="J24" s="3">
        <f>calcs!$D133</f>
        <v>0.1364675</v>
      </c>
    </row>
    <row r="25" spans="1:10" ht="12.75">
      <c r="A25" s="36" t="s">
        <v>53</v>
      </c>
      <c r="B25" s="36">
        <v>18</v>
      </c>
      <c r="C25" s="37">
        <v>617.067</v>
      </c>
      <c r="D25" s="3">
        <f>calcs!$D133</f>
        <v>0.1364675</v>
      </c>
      <c r="G25" s="36" t="s">
        <v>92</v>
      </c>
      <c r="H25" s="36">
        <v>19</v>
      </c>
      <c r="I25" s="37">
        <v>48.467</v>
      </c>
      <c r="J25" s="3">
        <f>calcs!$D89</f>
        <v>0.165945</v>
      </c>
    </row>
    <row r="26" spans="1:10" ht="12.75">
      <c r="A26" s="36" t="s">
        <v>87</v>
      </c>
      <c r="B26" s="36">
        <v>8</v>
      </c>
      <c r="C26" s="37">
        <v>176.326</v>
      </c>
      <c r="D26" s="3">
        <f>calcs!$D145</f>
        <v>0.12</v>
      </c>
      <c r="G26" s="36" t="s">
        <v>4</v>
      </c>
      <c r="H26" s="36">
        <v>20</v>
      </c>
      <c r="I26" s="37">
        <v>4731.569</v>
      </c>
      <c r="J26" s="3">
        <f>calcs!$D6</f>
        <v>0.48</v>
      </c>
    </row>
    <row r="27" spans="1:10" ht="12.75">
      <c r="A27" s="36" t="s">
        <v>86</v>
      </c>
      <c r="B27" s="36">
        <v>7</v>
      </c>
      <c r="C27" s="37">
        <v>642.629</v>
      </c>
      <c r="D27" s="3">
        <f>calcs!$D145</f>
        <v>0.12</v>
      </c>
      <c r="G27" s="36" t="s">
        <v>93</v>
      </c>
      <c r="H27" s="36">
        <v>21</v>
      </c>
      <c r="I27" s="37">
        <v>281.876</v>
      </c>
      <c r="J27" s="3">
        <f>calcs!$D89</f>
        <v>0.165945</v>
      </c>
    </row>
    <row r="28" spans="1:10" ht="12.75">
      <c r="A28" s="36" t="s">
        <v>92</v>
      </c>
      <c r="B28" s="36">
        <v>19</v>
      </c>
      <c r="C28" s="37">
        <v>48.467</v>
      </c>
      <c r="D28" s="3">
        <f>calcs!$D89</f>
        <v>0.165945</v>
      </c>
      <c r="G28" s="36" t="s">
        <v>16</v>
      </c>
      <c r="H28" s="36">
        <v>22</v>
      </c>
      <c r="I28" s="37">
        <v>95.553</v>
      </c>
      <c r="J28" s="3">
        <f>calcs!$D90</f>
        <v>0.07859999999999999</v>
      </c>
    </row>
    <row r="29" spans="1:10" ht="12.75">
      <c r="A29" s="36" t="s">
        <v>93</v>
      </c>
      <c r="B29" s="36">
        <v>21</v>
      </c>
      <c r="C29" s="37">
        <v>281.876</v>
      </c>
      <c r="D29" s="3">
        <f>calcs!$D89</f>
        <v>0.165945</v>
      </c>
      <c r="G29" s="36" t="s">
        <v>30</v>
      </c>
      <c r="H29" s="36">
        <v>23</v>
      </c>
      <c r="I29" s="37">
        <v>147.355</v>
      </c>
      <c r="J29" s="3">
        <f>calcs!$D91</f>
        <v>0.15719999999999998</v>
      </c>
    </row>
    <row r="30" spans="1:10" ht="12.75">
      <c r="A30" s="36" t="s">
        <v>30</v>
      </c>
      <c r="B30" s="36">
        <v>23</v>
      </c>
      <c r="C30" s="37">
        <v>147.355</v>
      </c>
      <c r="D30" s="3">
        <f>calcs!$D91</f>
        <v>0.15719999999999998</v>
      </c>
      <c r="G30" s="36" t="s">
        <v>94</v>
      </c>
      <c r="H30" s="36">
        <v>24</v>
      </c>
      <c r="I30" s="37">
        <v>159.699</v>
      </c>
      <c r="J30" s="3">
        <f>calcs!$D13</f>
        <v>0.12</v>
      </c>
    </row>
    <row r="31" spans="1:10" ht="12.75">
      <c r="A31" s="36" t="s">
        <v>102</v>
      </c>
      <c r="B31" s="36">
        <v>33</v>
      </c>
      <c r="C31" s="37">
        <v>872.46</v>
      </c>
      <c r="D31" s="3">
        <f>calcs!$D102</f>
        <v>0.125</v>
      </c>
      <c r="G31" s="36" t="s">
        <v>95</v>
      </c>
      <c r="H31" s="36">
        <v>25</v>
      </c>
      <c r="I31" s="37">
        <v>312.656</v>
      </c>
      <c r="J31" s="3">
        <f>calcs!$D13</f>
        <v>0.12</v>
      </c>
    </row>
    <row r="32" spans="1:10" ht="12.75">
      <c r="A32" s="36" t="s">
        <v>0</v>
      </c>
      <c r="B32" s="36">
        <v>51</v>
      </c>
      <c r="C32" s="37">
        <v>1633.136</v>
      </c>
      <c r="D32" s="3">
        <v>0.22</v>
      </c>
      <c r="G32" s="36" t="s">
        <v>12</v>
      </c>
      <c r="H32" s="36">
        <v>26</v>
      </c>
      <c r="I32" s="37">
        <v>481.867</v>
      </c>
      <c r="J32" s="3">
        <f>calcs!$D14</f>
        <v>0.24</v>
      </c>
    </row>
    <row r="33" spans="1:10" ht="12.75">
      <c r="A33" s="36" t="s">
        <v>60</v>
      </c>
      <c r="B33" s="36">
        <v>34</v>
      </c>
      <c r="C33" s="37">
        <v>1832.615</v>
      </c>
      <c r="D33" s="3">
        <f>calcs!$D96</f>
        <v>0.25</v>
      </c>
      <c r="G33" s="36" t="s">
        <v>96</v>
      </c>
      <c r="H33" s="36">
        <v>27</v>
      </c>
      <c r="I33" s="37">
        <v>23.908</v>
      </c>
      <c r="J33" s="3">
        <f>calcs!$D132</f>
        <v>0.06823375</v>
      </c>
    </row>
    <row r="34" spans="1:10" ht="12.75">
      <c r="A34" s="36" t="s">
        <v>94</v>
      </c>
      <c r="B34" s="36">
        <v>24</v>
      </c>
      <c r="C34" s="37">
        <v>159.699</v>
      </c>
      <c r="D34" s="3">
        <f>calcs!$D13</f>
        <v>0.12</v>
      </c>
      <c r="G34" s="36" t="s">
        <v>97</v>
      </c>
      <c r="H34" s="36">
        <v>28</v>
      </c>
      <c r="I34" s="37">
        <v>158.553</v>
      </c>
      <c r="J34" s="3">
        <f>calcs!$D132</f>
        <v>0.06823375</v>
      </c>
    </row>
    <row r="35" spans="1:10" ht="12.75">
      <c r="A35" s="36" t="s">
        <v>95</v>
      </c>
      <c r="B35" s="36">
        <v>25</v>
      </c>
      <c r="C35" s="37">
        <v>312.656</v>
      </c>
      <c r="D35" s="3">
        <f>calcs!$D13</f>
        <v>0.12</v>
      </c>
      <c r="G35" s="36" t="s">
        <v>98</v>
      </c>
      <c r="H35" s="36">
        <v>29</v>
      </c>
      <c r="I35" s="37">
        <v>32.196</v>
      </c>
      <c r="J35" s="3">
        <f>calcs!$D134</f>
        <v>0.20090000000000002</v>
      </c>
    </row>
    <row r="36" spans="1:10" ht="12.75">
      <c r="A36" s="36" t="s">
        <v>54</v>
      </c>
      <c r="B36" s="36">
        <v>39</v>
      </c>
      <c r="C36" s="37">
        <v>1435.928</v>
      </c>
      <c r="D36" s="3">
        <f>calcs!$D110</f>
        <v>0.25</v>
      </c>
      <c r="G36" s="36" t="s">
        <v>99</v>
      </c>
      <c r="H36" s="36">
        <v>30</v>
      </c>
      <c r="I36" s="37">
        <v>247.607</v>
      </c>
      <c r="J36" s="3">
        <f>calcs!$D134</f>
        <v>0.20090000000000002</v>
      </c>
    </row>
    <row r="37" spans="1:10" ht="12.75">
      <c r="A37" s="36" t="s">
        <v>4</v>
      </c>
      <c r="B37" s="36">
        <v>20</v>
      </c>
      <c r="C37" s="37">
        <v>4731.569</v>
      </c>
      <c r="D37" s="3">
        <f>calcs!$D6</f>
        <v>0.48</v>
      </c>
      <c r="G37" s="36" t="s">
        <v>100</v>
      </c>
      <c r="H37" s="36">
        <v>31</v>
      </c>
      <c r="I37" s="37">
        <v>698.536</v>
      </c>
      <c r="J37" s="3">
        <f>calcs!$D109</f>
        <v>0.125</v>
      </c>
    </row>
    <row r="38" spans="1:10" ht="12.75">
      <c r="A38" s="36" t="s">
        <v>89</v>
      </c>
      <c r="B38" s="36">
        <v>14</v>
      </c>
      <c r="C38" s="37">
        <v>18.751</v>
      </c>
      <c r="D38" s="3">
        <f>calcs!$D167</f>
        <v>0.12</v>
      </c>
      <c r="G38" s="36" t="s">
        <v>101</v>
      </c>
      <c r="H38" s="36">
        <v>32</v>
      </c>
      <c r="I38" s="37">
        <v>2642.453</v>
      </c>
      <c r="J38" s="3">
        <f>calcs!$D109</f>
        <v>0.125</v>
      </c>
    </row>
    <row r="39" spans="1:10" ht="12.75">
      <c r="A39" s="36" t="s">
        <v>90</v>
      </c>
      <c r="B39" s="36">
        <v>15</v>
      </c>
      <c r="C39" s="37">
        <v>97.184</v>
      </c>
      <c r="D39" s="3">
        <f>calcs!$D167</f>
        <v>0.12</v>
      </c>
      <c r="G39" s="36" t="s">
        <v>102</v>
      </c>
      <c r="H39" s="36">
        <v>33</v>
      </c>
      <c r="I39" s="37">
        <v>872.46</v>
      </c>
      <c r="J39" s="3">
        <f>calcs!$D102</f>
        <v>0.125</v>
      </c>
    </row>
    <row r="40" spans="1:10" ht="12.75">
      <c r="A40" s="36" t="s">
        <v>88</v>
      </c>
      <c r="B40" s="36">
        <v>12</v>
      </c>
      <c r="C40" s="37">
        <v>196.979</v>
      </c>
      <c r="D40" s="3">
        <f>calcs!$D12</f>
        <v>0.06</v>
      </c>
      <c r="G40" s="36" t="s">
        <v>60</v>
      </c>
      <c r="H40" s="36">
        <v>34</v>
      </c>
      <c r="I40" s="37">
        <v>1832.615</v>
      </c>
      <c r="J40" s="3">
        <f>calcs!$D96</f>
        <v>0.25</v>
      </c>
    </row>
    <row r="41" spans="1:10" ht="12.75">
      <c r="A41" s="36" t="s">
        <v>10</v>
      </c>
      <c r="B41" s="36">
        <v>13</v>
      </c>
      <c r="C41" s="37">
        <v>218.641</v>
      </c>
      <c r="D41" s="3">
        <f>calcs!$D12</f>
        <v>0.06</v>
      </c>
      <c r="G41" s="36" t="s">
        <v>103</v>
      </c>
      <c r="H41" s="36">
        <v>35</v>
      </c>
      <c r="I41" s="37">
        <v>385.767</v>
      </c>
      <c r="J41" s="3">
        <v>1</v>
      </c>
    </row>
    <row r="42" spans="1:10" ht="12.75">
      <c r="A42" s="36" t="s">
        <v>68</v>
      </c>
      <c r="B42" s="36">
        <v>40</v>
      </c>
      <c r="C42" s="37">
        <v>568.26</v>
      </c>
      <c r="D42" s="3">
        <f>calcs!$D111</f>
        <v>0.5</v>
      </c>
      <c r="G42" s="36" t="s">
        <v>104</v>
      </c>
      <c r="H42" s="36">
        <v>37</v>
      </c>
      <c r="I42" s="37">
        <v>80.8</v>
      </c>
      <c r="J42" s="3">
        <f>calcs!$D159</f>
        <v>0.094104</v>
      </c>
    </row>
    <row r="43" spans="1:10" ht="12.75">
      <c r="A43" s="36" t="s">
        <v>105</v>
      </c>
      <c r="B43" s="36">
        <v>41</v>
      </c>
      <c r="C43" s="37">
        <v>800.756</v>
      </c>
      <c r="D43" s="3">
        <v>1</v>
      </c>
      <c r="G43" s="36" t="s">
        <v>18</v>
      </c>
      <c r="H43" s="36">
        <v>38</v>
      </c>
      <c r="I43" s="37">
        <v>83.185</v>
      </c>
      <c r="J43" s="3">
        <f>calcs!$D156</f>
        <v>0.0816</v>
      </c>
    </row>
    <row r="44" spans="1:10" ht="12.75">
      <c r="A44" s="36" t="s">
        <v>104</v>
      </c>
      <c r="B44" s="36">
        <v>37</v>
      </c>
      <c r="C44" s="37">
        <v>80.8</v>
      </c>
      <c r="D44" s="3">
        <f>calcs!$D159</f>
        <v>0.094104</v>
      </c>
      <c r="G44" s="36" t="s">
        <v>54</v>
      </c>
      <c r="H44" s="36">
        <v>39</v>
      </c>
      <c r="I44" s="37">
        <v>1435.928</v>
      </c>
      <c r="J44" s="3">
        <f>calcs!$D110</f>
        <v>0.25</v>
      </c>
    </row>
    <row r="45" spans="1:10" ht="12.75">
      <c r="A45" s="36" t="s">
        <v>18</v>
      </c>
      <c r="B45" s="36">
        <v>38</v>
      </c>
      <c r="C45" s="37">
        <v>83.185</v>
      </c>
      <c r="D45" s="3">
        <f>calcs!$D156</f>
        <v>0.0816</v>
      </c>
      <c r="G45" s="36" t="s">
        <v>68</v>
      </c>
      <c r="H45" s="36">
        <v>40</v>
      </c>
      <c r="I45" s="37">
        <v>568.26</v>
      </c>
      <c r="J45" s="3">
        <f>calcs!$D111</f>
        <v>0.5</v>
      </c>
    </row>
    <row r="46" spans="1:10" ht="12.75">
      <c r="A46" s="36" t="s">
        <v>7</v>
      </c>
      <c r="B46" s="36">
        <v>11</v>
      </c>
      <c r="C46" s="37">
        <v>59.24</v>
      </c>
      <c r="D46" s="3">
        <f>calcs!$D60</f>
        <v>0.069368715</v>
      </c>
      <c r="G46" s="36" t="s">
        <v>105</v>
      </c>
      <c r="H46" s="36">
        <v>41</v>
      </c>
      <c r="I46" s="37">
        <v>800.756</v>
      </c>
      <c r="J46" s="3">
        <v>1</v>
      </c>
    </row>
    <row r="47" spans="1:10" ht="12.75">
      <c r="A47" s="36" t="s">
        <v>9</v>
      </c>
      <c r="B47" s="36">
        <v>10</v>
      </c>
      <c r="C47" s="37">
        <v>213.516</v>
      </c>
      <c r="D47" s="3">
        <f>calcs!$D61</f>
        <v>0.069368715</v>
      </c>
      <c r="G47" s="36" t="s">
        <v>5</v>
      </c>
      <c r="H47" s="36">
        <v>42</v>
      </c>
      <c r="I47" s="37">
        <v>1696.246</v>
      </c>
      <c r="J47" s="3">
        <f>calcs!$D7</f>
        <v>1</v>
      </c>
    </row>
    <row r="48" spans="1:10" ht="12.75">
      <c r="A48" s="36" t="s">
        <v>100</v>
      </c>
      <c r="B48" s="36">
        <v>31</v>
      </c>
      <c r="C48" s="37">
        <v>698.536</v>
      </c>
      <c r="D48" s="3">
        <f>calcs!$D109</f>
        <v>0.125</v>
      </c>
      <c r="G48" s="36" t="s">
        <v>106</v>
      </c>
      <c r="H48" s="36">
        <v>43</v>
      </c>
      <c r="I48" s="37">
        <v>964.247</v>
      </c>
      <c r="J48" s="3">
        <v>1</v>
      </c>
    </row>
    <row r="49" spans="1:10" ht="12.75">
      <c r="A49" s="36" t="s">
        <v>101</v>
      </c>
      <c r="B49" s="36">
        <v>32</v>
      </c>
      <c r="C49" s="37">
        <v>2642.453</v>
      </c>
      <c r="D49" s="3">
        <f>calcs!$D109</f>
        <v>0.125</v>
      </c>
      <c r="G49" s="36" t="s">
        <v>107</v>
      </c>
      <c r="H49" s="36">
        <v>44</v>
      </c>
      <c r="I49" s="37">
        <v>629.845</v>
      </c>
      <c r="J49" s="3">
        <v>1</v>
      </c>
    </row>
    <row r="50" spans="1:10" ht="12.75">
      <c r="A50" s="36" t="s">
        <v>108</v>
      </c>
      <c r="B50" s="36">
        <v>45</v>
      </c>
      <c r="C50" s="37">
        <v>250.061</v>
      </c>
      <c r="D50" s="3">
        <v>1</v>
      </c>
      <c r="G50" s="36" t="s">
        <v>108</v>
      </c>
      <c r="H50" s="36">
        <v>45</v>
      </c>
      <c r="I50" s="37">
        <v>250.061</v>
      </c>
      <c r="J50" s="3">
        <v>1</v>
      </c>
    </row>
    <row r="51" spans="1:10" ht="12.75">
      <c r="A51" s="36" t="s">
        <v>110</v>
      </c>
      <c r="B51" s="36">
        <v>47</v>
      </c>
      <c r="C51" s="37">
        <v>209.333</v>
      </c>
      <c r="D51" s="3">
        <v>1</v>
      </c>
      <c r="G51" s="36" t="s">
        <v>109</v>
      </c>
      <c r="H51" s="36">
        <v>46</v>
      </c>
      <c r="I51" s="37">
        <v>308.892</v>
      </c>
      <c r="J51" s="3">
        <v>1</v>
      </c>
    </row>
    <row r="52" spans="1:10" ht="12.75">
      <c r="A52" s="36" t="s">
        <v>107</v>
      </c>
      <c r="B52" s="36">
        <v>44</v>
      </c>
      <c r="C52" s="37">
        <v>629.845</v>
      </c>
      <c r="D52" s="3">
        <v>1</v>
      </c>
      <c r="G52" s="36" t="s">
        <v>110</v>
      </c>
      <c r="H52" s="36">
        <v>47</v>
      </c>
      <c r="I52" s="37">
        <v>209.333</v>
      </c>
      <c r="J52" s="3">
        <v>1</v>
      </c>
    </row>
    <row r="53" spans="1:10" ht="12.75">
      <c r="A53" s="36" t="s">
        <v>2</v>
      </c>
      <c r="B53" s="36">
        <v>49</v>
      </c>
      <c r="C53" s="37">
        <v>110.615</v>
      </c>
      <c r="D53" s="3">
        <f>calcs!$D4</f>
        <v>0.043199999999999995</v>
      </c>
      <c r="G53" s="36" t="s">
        <v>2</v>
      </c>
      <c r="H53" s="36">
        <v>49</v>
      </c>
      <c r="I53" s="37">
        <v>110.615</v>
      </c>
      <c r="J53" s="3">
        <f>calcs!$D4</f>
        <v>0.043199999999999995</v>
      </c>
    </row>
    <row r="54" spans="1:10" ht="12.75">
      <c r="A54" s="36" t="s">
        <v>3</v>
      </c>
      <c r="B54" s="36">
        <v>5</v>
      </c>
      <c r="C54" s="37">
        <v>1310.865</v>
      </c>
      <c r="D54" s="3">
        <f>calcs!$D5</f>
        <v>0.043199999999999995</v>
      </c>
      <c r="G54" s="36" t="s">
        <v>1</v>
      </c>
      <c r="H54" s="36">
        <v>50</v>
      </c>
      <c r="I54" s="37">
        <v>292.839</v>
      </c>
      <c r="J54" s="3">
        <f>calcs!$D2</f>
        <v>0.0010799999999999998</v>
      </c>
    </row>
    <row r="55" spans="1:10" ht="12.75">
      <c r="A55" s="36" t="s">
        <v>111</v>
      </c>
      <c r="B55" s="36">
        <v>0</v>
      </c>
      <c r="C55" s="37">
        <v>838.907</v>
      </c>
      <c r="D55" s="3">
        <v>1</v>
      </c>
      <c r="G55" s="36" t="s">
        <v>0</v>
      </c>
      <c r="H55" s="36">
        <v>51</v>
      </c>
      <c r="I55" s="37">
        <v>1633.136</v>
      </c>
      <c r="J55" s="3">
        <f>calcs!D3</f>
        <v>0.0021599999999999996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9"/>
  <sheetViews>
    <sheetView zoomScalePageLayoutView="0" workbookViewId="0" topLeftCell="A131">
      <selection activeCell="D3" sqref="D3"/>
    </sheetView>
  </sheetViews>
  <sheetFormatPr defaultColWidth="9.140625" defaultRowHeight="12.75"/>
  <cols>
    <col min="1" max="1" width="30.140625" style="0" customWidth="1"/>
    <col min="2" max="3" width="13.140625" style="1" customWidth="1"/>
    <col min="4" max="4" width="13.140625" style="3" customWidth="1"/>
    <col min="5" max="5" width="26.57421875" style="19" customWidth="1"/>
    <col min="6" max="6" width="25.28125" style="0" customWidth="1"/>
    <col min="7" max="7" width="20.421875" style="1" customWidth="1"/>
    <col min="8" max="8" width="13.7109375" style="1" customWidth="1"/>
    <col min="9" max="9" width="13.7109375" style="3" customWidth="1"/>
    <col min="10" max="10" width="14.57421875" style="0" customWidth="1"/>
    <col min="15" max="16" width="9.140625" style="1" customWidth="1"/>
  </cols>
  <sheetData>
    <row r="1" spans="1:13" ht="25.5">
      <c r="A1" s="4" t="s">
        <v>6</v>
      </c>
      <c r="B1" s="15" t="s">
        <v>32</v>
      </c>
      <c r="C1" s="15" t="s">
        <v>33</v>
      </c>
      <c r="D1" s="7" t="s">
        <v>31</v>
      </c>
      <c r="E1" s="5"/>
      <c r="F1" s="8" t="s">
        <v>129</v>
      </c>
      <c r="M1" s="5"/>
    </row>
    <row r="2" spans="1:4" ht="12.75">
      <c r="A2" s="42" t="s">
        <v>1</v>
      </c>
      <c r="B2" s="1">
        <v>1</v>
      </c>
      <c r="C2" s="1">
        <f>summary!$G$2</f>
        <v>0.5</v>
      </c>
      <c r="D2" s="45">
        <f>PRODUCT(B2:C$7)</f>
        <v>0.0010799999999999998</v>
      </c>
    </row>
    <row r="3" spans="1:4" ht="12.75">
      <c r="A3" s="42" t="s">
        <v>0</v>
      </c>
      <c r="B3" s="1">
        <v>0.1</v>
      </c>
      <c r="C3" s="1">
        <f>summary!$G$2</f>
        <v>0.5</v>
      </c>
      <c r="D3" s="45">
        <f>PRODUCT(B3:C$7)</f>
        <v>0.0021599999999999996</v>
      </c>
    </row>
    <row r="4" spans="1:4" ht="12.75">
      <c r="A4" s="42" t="s">
        <v>2</v>
      </c>
      <c r="B4" s="1">
        <v>1</v>
      </c>
      <c r="C4" s="1">
        <v>1</v>
      </c>
      <c r="D4" s="45">
        <f>PRODUCT(B4:C$7)</f>
        <v>0.043199999999999995</v>
      </c>
    </row>
    <row r="5" spans="1:4" ht="12.75">
      <c r="A5" s="42" t="s">
        <v>3</v>
      </c>
      <c r="B5" s="1">
        <v>0.18</v>
      </c>
      <c r="C5" s="1">
        <f>summary!$G$2</f>
        <v>0.5</v>
      </c>
      <c r="D5" s="45">
        <f>PRODUCT(B5:C$7)</f>
        <v>0.043199999999999995</v>
      </c>
    </row>
    <row r="6" spans="1:4" ht="12.75">
      <c r="A6" s="42" t="s">
        <v>4</v>
      </c>
      <c r="B6" s="1">
        <v>1</v>
      </c>
      <c r="C6" s="1">
        <v>0.48</v>
      </c>
      <c r="D6" s="45">
        <f>PRODUCT(B6:C$7)</f>
        <v>0.48</v>
      </c>
    </row>
    <row r="7" spans="1:4" ht="12.75">
      <c r="A7" s="42" t="s">
        <v>5</v>
      </c>
      <c r="B7" s="1">
        <v>1</v>
      </c>
      <c r="C7" s="1">
        <v>1</v>
      </c>
      <c r="D7" s="45">
        <f>PRODUCT(B7:C$7)</f>
        <v>1</v>
      </c>
    </row>
    <row r="8" ht="18.75" customHeight="1" thickBot="1"/>
    <row r="9" spans="1:9" ht="38.25">
      <c r="A9" s="46" t="s">
        <v>35</v>
      </c>
      <c r="B9" s="47" t="s">
        <v>32</v>
      </c>
      <c r="C9" s="47" t="s">
        <v>33</v>
      </c>
      <c r="D9" s="48" t="s">
        <v>34</v>
      </c>
      <c r="E9" s="49" t="s">
        <v>70</v>
      </c>
      <c r="G9"/>
      <c r="H9" s="15"/>
      <c r="I9" s="15"/>
    </row>
    <row r="10" spans="1:9" ht="12.75">
      <c r="A10" s="50" t="s">
        <v>7</v>
      </c>
      <c r="B10" s="43">
        <v>1</v>
      </c>
      <c r="C10" s="43">
        <v>1</v>
      </c>
      <c r="D10" s="44">
        <f>PRODUCT(B10:C$16)</f>
        <v>0.0192</v>
      </c>
      <c r="E10" s="51" t="s">
        <v>82</v>
      </c>
      <c r="G10" s="6"/>
      <c r="I10" s="1"/>
    </row>
    <row r="11" spans="1:9" ht="12.75">
      <c r="A11" s="50" t="s">
        <v>9</v>
      </c>
      <c r="B11" s="43">
        <v>0.64</v>
      </c>
      <c r="C11" s="43">
        <f>summary!$G$2</f>
        <v>0.5</v>
      </c>
      <c r="D11" s="44">
        <f>PRODUCT(B11:C$16)</f>
        <v>0.0192</v>
      </c>
      <c r="E11" s="51"/>
      <c r="G11" s="8"/>
      <c r="I11" s="1"/>
    </row>
    <row r="12" spans="1:9" ht="12.75">
      <c r="A12" s="52" t="s">
        <v>10</v>
      </c>
      <c r="B12" s="10">
        <v>1</v>
      </c>
      <c r="C12" s="10">
        <f>summary!$G$2</f>
        <v>0.5</v>
      </c>
      <c r="D12" s="41">
        <f>PRODUCT(B12:C$16)</f>
        <v>0.06</v>
      </c>
      <c r="E12" s="51"/>
      <c r="G12"/>
      <c r="I12" s="1"/>
    </row>
    <row r="13" spans="1:9" ht="12.75">
      <c r="A13" s="52" t="s">
        <v>24</v>
      </c>
      <c r="B13" s="10">
        <v>1</v>
      </c>
      <c r="C13" s="10">
        <f>summary!$G$2</f>
        <v>0.5</v>
      </c>
      <c r="D13" s="41">
        <f>PRODUCT(B13:C$16)</f>
        <v>0.12</v>
      </c>
      <c r="E13" s="51"/>
      <c r="G13"/>
      <c r="I13" s="1"/>
    </row>
    <row r="14" spans="1:12" ht="12.75">
      <c r="A14" s="52" t="s">
        <v>12</v>
      </c>
      <c r="B14" s="10">
        <v>1</v>
      </c>
      <c r="C14" s="10">
        <f>summary!$G$2</f>
        <v>0.5</v>
      </c>
      <c r="D14" s="41">
        <f>PRODUCT(B14:C$16)</f>
        <v>0.24</v>
      </c>
      <c r="E14" s="51"/>
      <c r="G14"/>
      <c r="I14" s="1"/>
      <c r="K14" s="1"/>
      <c r="L14" s="1"/>
    </row>
    <row r="15" spans="1:12" ht="12.75">
      <c r="A15" s="50" t="s">
        <v>4</v>
      </c>
      <c r="B15" s="43">
        <v>1</v>
      </c>
      <c r="C15" s="43">
        <v>0.48</v>
      </c>
      <c r="D15" s="44">
        <f>PRODUCT(B15:C$16)</f>
        <v>0.48</v>
      </c>
      <c r="E15" s="51"/>
      <c r="G15" s="6"/>
      <c r="I15" s="1"/>
      <c r="K15" s="1"/>
      <c r="L15" s="1"/>
    </row>
    <row r="16" spans="1:12" ht="12.75">
      <c r="A16" s="50" t="s">
        <v>5</v>
      </c>
      <c r="B16" s="43">
        <v>1</v>
      </c>
      <c r="C16" s="43">
        <v>1</v>
      </c>
      <c r="D16" s="44">
        <f>PRODUCT(B16:C$16)</f>
        <v>1</v>
      </c>
      <c r="E16" s="51"/>
      <c r="G16"/>
      <c r="I16" s="1"/>
      <c r="K16" s="1"/>
      <c r="L16" s="1"/>
    </row>
    <row r="17" spans="1:12" ht="12.75">
      <c r="A17" s="53"/>
      <c r="B17" s="10"/>
      <c r="C17" s="10"/>
      <c r="D17" s="17"/>
      <c r="E17" s="51"/>
      <c r="G17"/>
      <c r="I17" s="1"/>
      <c r="K17" s="1"/>
      <c r="L17" s="1"/>
    </row>
    <row r="18" spans="1:12" ht="25.5">
      <c r="A18" s="54" t="s">
        <v>7</v>
      </c>
      <c r="B18" s="10">
        <v>1</v>
      </c>
      <c r="C18" s="10">
        <v>1</v>
      </c>
      <c r="D18" s="18">
        <f>PRODUCT(B18:C$23)</f>
        <v>0.00289536</v>
      </c>
      <c r="E18" s="51" t="s">
        <v>45</v>
      </c>
      <c r="G18"/>
      <c r="I18" s="1"/>
      <c r="K18" s="1"/>
      <c r="L18" s="1"/>
    </row>
    <row r="19" spans="1:12" ht="12.75">
      <c r="A19" s="54" t="s">
        <v>9</v>
      </c>
      <c r="B19" s="10">
        <v>0.13</v>
      </c>
      <c r="C19" s="10">
        <f>summary!$G$2</f>
        <v>0.5</v>
      </c>
      <c r="D19" s="18">
        <f>PRODUCT(B19:C$23)</f>
        <v>0.00289536</v>
      </c>
      <c r="E19" s="51"/>
      <c r="G19"/>
      <c r="I19" s="1"/>
      <c r="K19" s="1"/>
      <c r="L19" s="1"/>
    </row>
    <row r="20" spans="1:12" ht="12.75">
      <c r="A20" s="54" t="s">
        <v>25</v>
      </c>
      <c r="B20" s="10">
        <v>0.58</v>
      </c>
      <c r="C20" s="10">
        <f>summary!$G$2</f>
        <v>0.5</v>
      </c>
      <c r="D20" s="17">
        <f>PRODUCT(B20:C$23)</f>
        <v>0.04454399999999999</v>
      </c>
      <c r="E20" s="51"/>
      <c r="G20" s="6"/>
      <c r="I20" s="1"/>
      <c r="K20" s="1"/>
      <c r="L20" s="1"/>
    </row>
    <row r="21" spans="1:12" ht="12.75">
      <c r="A21" s="53" t="s">
        <v>13</v>
      </c>
      <c r="B21" s="10">
        <v>0.64</v>
      </c>
      <c r="C21" s="10">
        <f>summary!$G$2</f>
        <v>0.5</v>
      </c>
      <c r="D21" s="17">
        <f>PRODUCT(B21:C$23)</f>
        <v>0.1536</v>
      </c>
      <c r="E21" s="51"/>
      <c r="G21" s="6"/>
      <c r="H21" s="9"/>
      <c r="I21" s="9"/>
      <c r="K21" s="1"/>
      <c r="L21" s="1"/>
    </row>
    <row r="22" spans="1:12" ht="12.75">
      <c r="A22" s="55" t="s">
        <v>4</v>
      </c>
      <c r="B22" s="10">
        <v>1</v>
      </c>
      <c r="C22" s="10">
        <v>0.48</v>
      </c>
      <c r="D22" s="17">
        <f>PRODUCT(B22:C$23)</f>
        <v>0.48</v>
      </c>
      <c r="E22" s="51"/>
      <c r="G22" s="6"/>
      <c r="I22" s="1"/>
      <c r="K22" s="1"/>
      <c r="L22" s="1"/>
    </row>
    <row r="23" spans="1:12" ht="12.75">
      <c r="A23" s="53" t="s">
        <v>5</v>
      </c>
      <c r="B23" s="10">
        <v>1</v>
      </c>
      <c r="C23" s="10">
        <v>1</v>
      </c>
      <c r="D23" s="17">
        <f>PRODUCT(B23:C$23)</f>
        <v>1</v>
      </c>
      <c r="E23" s="51"/>
      <c r="G23"/>
      <c r="I23" s="1"/>
      <c r="K23" s="1"/>
      <c r="L23" s="1"/>
    </row>
    <row r="24" spans="1:12" ht="12.75">
      <c r="A24" s="53"/>
      <c r="B24" s="10"/>
      <c r="C24" s="10"/>
      <c r="D24" s="17"/>
      <c r="E24" s="51"/>
      <c r="G24"/>
      <c r="I24" s="1"/>
      <c r="K24" s="1"/>
      <c r="L24" s="1"/>
    </row>
    <row r="25" spans="1:12" ht="12.75">
      <c r="A25" s="54" t="s">
        <v>7</v>
      </c>
      <c r="B25" s="10">
        <v>1</v>
      </c>
      <c r="C25" s="10">
        <v>1</v>
      </c>
      <c r="D25" s="18">
        <f>PRODUCT(B25:C$29)</f>
        <v>0.003588</v>
      </c>
      <c r="E25" s="51" t="s">
        <v>46</v>
      </c>
      <c r="G25"/>
      <c r="I25" s="1"/>
      <c r="K25" s="1"/>
      <c r="L25" s="1"/>
    </row>
    <row r="26" spans="1:12" ht="12.75">
      <c r="A26" s="54" t="s">
        <v>9</v>
      </c>
      <c r="B26" s="10">
        <v>0.13</v>
      </c>
      <c r="C26" s="10">
        <f>summary!$G$2</f>
        <v>0.5</v>
      </c>
      <c r="D26" s="18">
        <f>PRODUCT(B26:C$29)</f>
        <v>0.003588</v>
      </c>
      <c r="E26" s="51"/>
      <c r="G26" s="6"/>
      <c r="I26" s="1"/>
      <c r="K26" s="1"/>
      <c r="L26" s="1"/>
    </row>
    <row r="27" spans="1:12" ht="12.75">
      <c r="A27" s="54" t="s">
        <v>36</v>
      </c>
      <c r="B27" s="10">
        <v>0.23</v>
      </c>
      <c r="C27" s="10">
        <f>summary!$G$2</f>
        <v>0.5</v>
      </c>
      <c r="D27" s="17">
        <f>PRODUCT(B27:C$29)</f>
        <v>0.0552</v>
      </c>
      <c r="E27" s="51" t="s">
        <v>42</v>
      </c>
      <c r="G27" s="6"/>
      <c r="H27" s="9"/>
      <c r="I27" s="9"/>
      <c r="K27" s="1"/>
      <c r="L27" s="1"/>
    </row>
    <row r="28" spans="1:12" ht="12.75">
      <c r="A28" s="53" t="s">
        <v>4</v>
      </c>
      <c r="B28" s="10">
        <v>1</v>
      </c>
      <c r="C28" s="10">
        <v>0.48</v>
      </c>
      <c r="D28" s="17">
        <f>PRODUCT(B28:C$29)</f>
        <v>0.48</v>
      </c>
      <c r="E28" s="51"/>
      <c r="G28" s="6"/>
      <c r="I28" s="1"/>
      <c r="K28" s="1"/>
      <c r="L28" s="1"/>
    </row>
    <row r="29" spans="1:12" ht="12.75">
      <c r="A29" s="53" t="s">
        <v>5</v>
      </c>
      <c r="B29" s="10">
        <v>1</v>
      </c>
      <c r="C29" s="10">
        <v>1</v>
      </c>
      <c r="D29" s="17">
        <f>PRODUCT(B29:C$29)</f>
        <v>1</v>
      </c>
      <c r="E29" s="51"/>
      <c r="G29" s="8"/>
      <c r="I29" s="1"/>
      <c r="K29" s="1"/>
      <c r="L29" s="1"/>
    </row>
    <row r="30" spans="1:12" ht="12.75">
      <c r="A30" s="53"/>
      <c r="B30" s="10"/>
      <c r="C30" s="10"/>
      <c r="D30" s="17"/>
      <c r="E30" s="51"/>
      <c r="G30"/>
      <c r="I30" s="1"/>
      <c r="K30" s="1"/>
      <c r="L30" s="1"/>
    </row>
    <row r="31" spans="1:12" ht="12.75">
      <c r="A31" s="54" t="s">
        <v>7</v>
      </c>
      <c r="B31" s="10">
        <v>1</v>
      </c>
      <c r="C31" s="10">
        <v>1</v>
      </c>
      <c r="D31" s="18">
        <f>PRODUCT(B31:C$37)</f>
        <v>0.00022971</v>
      </c>
      <c r="E31" s="51" t="s">
        <v>48</v>
      </c>
      <c r="G31"/>
      <c r="I31" s="1"/>
      <c r="K31" s="1"/>
      <c r="L31" s="1"/>
    </row>
    <row r="32" spans="1:12" ht="12.75">
      <c r="A32" s="54" t="s">
        <v>9</v>
      </c>
      <c r="B32" s="10">
        <v>0.13</v>
      </c>
      <c r="C32" s="10">
        <f>summary!$G$2</f>
        <v>0.5</v>
      </c>
      <c r="D32" s="18">
        <f>PRODUCT(B32:C$37)</f>
        <v>0.00022971</v>
      </c>
      <c r="E32" s="51"/>
      <c r="G32"/>
      <c r="I32" s="1"/>
      <c r="K32" s="1"/>
      <c r="L32" s="1"/>
    </row>
    <row r="33" spans="1:12" ht="12.75">
      <c r="A33" s="54" t="s">
        <v>44</v>
      </c>
      <c r="B33" s="10">
        <v>0.19</v>
      </c>
      <c r="C33" s="10">
        <f>summary!$G$2</f>
        <v>0.5</v>
      </c>
      <c r="D33" s="17">
        <f>PRODUCT(B33:C$37)</f>
        <v>0.003534</v>
      </c>
      <c r="E33" s="51"/>
      <c r="G33" s="6"/>
      <c r="I33" s="1"/>
      <c r="K33" s="1"/>
      <c r="L33" s="1"/>
    </row>
    <row r="34" spans="1:12" ht="12.75">
      <c r="A34" s="53" t="s">
        <v>16</v>
      </c>
      <c r="B34" s="14">
        <v>1</v>
      </c>
      <c r="C34" s="14">
        <f>summary!$G$2</f>
        <v>0.5</v>
      </c>
      <c r="D34" s="17">
        <f>PRODUCT(B34:C$37)</f>
        <v>0.0372</v>
      </c>
      <c r="E34" s="51"/>
      <c r="G34"/>
      <c r="I34" s="1"/>
      <c r="K34" s="1"/>
      <c r="L34" s="1"/>
    </row>
    <row r="35" spans="1:12" ht="12.75">
      <c r="A35" s="53" t="s">
        <v>27</v>
      </c>
      <c r="B35" s="10">
        <v>0.31</v>
      </c>
      <c r="C35" s="10">
        <f>summary!$G$2</f>
        <v>0.5</v>
      </c>
      <c r="D35" s="17">
        <f>PRODUCT(B35:C$37)</f>
        <v>0.0744</v>
      </c>
      <c r="E35" s="51"/>
      <c r="G35"/>
      <c r="I35" s="1"/>
      <c r="K35" s="1"/>
      <c r="L35" s="1"/>
    </row>
    <row r="36" spans="1:12" ht="12.75">
      <c r="A36" s="53" t="s">
        <v>4</v>
      </c>
      <c r="B36" s="10">
        <v>1</v>
      </c>
      <c r="C36" s="10">
        <v>0.48</v>
      </c>
      <c r="D36" s="17">
        <f>PRODUCT(B36:C$37)</f>
        <v>0.48</v>
      </c>
      <c r="E36" s="51"/>
      <c r="G36"/>
      <c r="I36" s="1"/>
      <c r="K36" s="1"/>
      <c r="L36" s="1"/>
    </row>
    <row r="37" spans="1:12" ht="12.75">
      <c r="A37" s="55" t="s">
        <v>5</v>
      </c>
      <c r="B37" s="10">
        <v>1</v>
      </c>
      <c r="C37" s="10">
        <v>1</v>
      </c>
      <c r="D37" s="17">
        <f>PRODUCT(B37:C$37)</f>
        <v>1</v>
      </c>
      <c r="E37" s="51"/>
      <c r="K37" s="1"/>
      <c r="L37" s="1"/>
    </row>
    <row r="38" spans="1:12" ht="12.75">
      <c r="A38" s="55"/>
      <c r="B38" s="10"/>
      <c r="C38" s="10"/>
      <c r="D38" s="17"/>
      <c r="E38" s="51"/>
      <c r="K38" s="1"/>
      <c r="L38" s="1"/>
    </row>
    <row r="39" spans="1:12" ht="12.75">
      <c r="A39" s="54" t="s">
        <v>7</v>
      </c>
      <c r="B39" s="10">
        <v>1</v>
      </c>
      <c r="C39" s="10">
        <v>1</v>
      </c>
      <c r="D39" s="18">
        <f>PRODUCT(B39:C$46)</f>
        <v>0.000255645</v>
      </c>
      <c r="E39" s="51" t="s">
        <v>81</v>
      </c>
      <c r="K39" s="1"/>
      <c r="L39" s="1"/>
    </row>
    <row r="40" spans="1:12" ht="12.75">
      <c r="A40" s="54" t="s">
        <v>9</v>
      </c>
      <c r="B40" s="10">
        <v>0.13</v>
      </c>
      <c r="C40" s="10">
        <f>summary!$G$2</f>
        <v>0.5</v>
      </c>
      <c r="D40" s="18">
        <f>PRODUCT(B40:C$46)</f>
        <v>0.000255645</v>
      </c>
      <c r="E40" s="51"/>
      <c r="K40" s="1"/>
      <c r="L40" s="1"/>
    </row>
    <row r="41" spans="1:12" ht="12.75">
      <c r="A41" s="54" t="s">
        <v>80</v>
      </c>
      <c r="B41" s="10">
        <v>0.19</v>
      </c>
      <c r="C41" s="10">
        <f>summary!$G$2</f>
        <v>0.5</v>
      </c>
      <c r="D41" s="24">
        <f>PRODUCT(B41:C$46)</f>
        <v>0.003933</v>
      </c>
      <c r="E41" s="51"/>
      <c r="K41" s="1"/>
      <c r="L41" s="1"/>
    </row>
    <row r="42" spans="1:12" ht="12.75">
      <c r="A42" s="54" t="s">
        <v>16</v>
      </c>
      <c r="B42" s="14">
        <v>1</v>
      </c>
      <c r="C42" s="14">
        <f>summary!$G$2</f>
        <v>0.5</v>
      </c>
      <c r="D42" s="24">
        <f>PRODUCT(B42:C$46)</f>
        <v>0.04139999999999999</v>
      </c>
      <c r="E42" s="51"/>
      <c r="K42" s="1"/>
      <c r="L42" s="1"/>
    </row>
    <row r="43" spans="1:12" ht="12.75">
      <c r="A43" s="54" t="s">
        <v>28</v>
      </c>
      <c r="B43" s="10">
        <v>0.69</v>
      </c>
      <c r="C43" s="10">
        <f>summary!$G$2</f>
        <v>0.5</v>
      </c>
      <c r="D43" s="24">
        <f>PRODUCT(B43:C$46)</f>
        <v>0.08279999999999998</v>
      </c>
      <c r="E43" s="51"/>
      <c r="K43" s="1"/>
      <c r="L43" s="1"/>
    </row>
    <row r="44" spans="1:12" ht="12.75">
      <c r="A44" s="53" t="s">
        <v>13</v>
      </c>
      <c r="B44" s="10">
        <v>1</v>
      </c>
      <c r="C44" s="10">
        <f>summary!$G$2</f>
        <v>0.5</v>
      </c>
      <c r="D44" s="24">
        <f>PRODUCT(B44:C$46)</f>
        <v>0.24</v>
      </c>
      <c r="E44" s="51"/>
      <c r="K44" s="1"/>
      <c r="L44" s="1"/>
    </row>
    <row r="45" spans="1:12" ht="12.75">
      <c r="A45" s="55" t="s">
        <v>4</v>
      </c>
      <c r="B45" s="10">
        <v>1</v>
      </c>
      <c r="C45" s="10">
        <v>0.48</v>
      </c>
      <c r="D45" s="24">
        <f>PRODUCT(B45:C$46)</f>
        <v>0.48</v>
      </c>
      <c r="E45" s="51"/>
      <c r="K45" s="1"/>
      <c r="L45" s="1"/>
    </row>
    <row r="46" spans="1:12" ht="12.75">
      <c r="A46" s="55" t="s">
        <v>5</v>
      </c>
      <c r="B46" s="10">
        <v>1</v>
      </c>
      <c r="C46" s="10">
        <v>1</v>
      </c>
      <c r="D46" s="24">
        <f>PRODUCT(B$46:C46)</f>
        <v>1</v>
      </c>
      <c r="E46" s="51"/>
      <c r="K46" s="1"/>
      <c r="L46" s="1"/>
    </row>
    <row r="47" spans="1:12" ht="12.75">
      <c r="A47" s="55"/>
      <c r="B47" s="10"/>
      <c r="C47" s="10"/>
      <c r="D47" s="17"/>
      <c r="E47" s="51"/>
      <c r="K47" s="1"/>
      <c r="L47" s="1"/>
    </row>
    <row r="48" spans="1:12" ht="12.75">
      <c r="A48" s="54" t="s">
        <v>7</v>
      </c>
      <c r="B48" s="10">
        <v>1</v>
      </c>
      <c r="C48" s="10">
        <v>1</v>
      </c>
      <c r="D48" s="18">
        <f>PRODUCT(B48:C$51)</f>
        <v>0.0288</v>
      </c>
      <c r="E48" s="51" t="s">
        <v>39</v>
      </c>
      <c r="K48" s="1"/>
      <c r="L48" s="1"/>
    </row>
    <row r="49" spans="1:12" ht="12.75">
      <c r="A49" s="54" t="s">
        <v>9</v>
      </c>
      <c r="B49" s="10">
        <v>0.12</v>
      </c>
      <c r="C49" s="10">
        <f>summary!$G$2</f>
        <v>0.5</v>
      </c>
      <c r="D49" s="18">
        <f>PRODUCT(B49:C$51)</f>
        <v>0.0288</v>
      </c>
      <c r="E49" s="51"/>
      <c r="K49" s="1"/>
      <c r="L49" s="1"/>
    </row>
    <row r="50" spans="1:12" ht="12.75">
      <c r="A50" s="53" t="s">
        <v>4</v>
      </c>
      <c r="B50" s="10">
        <v>1</v>
      </c>
      <c r="C50" s="10">
        <v>0.48</v>
      </c>
      <c r="D50" s="17">
        <f>PRODUCT(B50:C$51)</f>
        <v>0.48</v>
      </c>
      <c r="E50" s="51"/>
      <c r="K50" s="1"/>
      <c r="L50" s="1"/>
    </row>
    <row r="51" spans="1:12" ht="12.75">
      <c r="A51" s="53" t="s">
        <v>5</v>
      </c>
      <c r="B51" s="10">
        <v>1</v>
      </c>
      <c r="C51" s="10">
        <v>1</v>
      </c>
      <c r="D51" s="17">
        <f>PRODUCT(B$51:C51)</f>
        <v>1</v>
      </c>
      <c r="E51" s="51"/>
      <c r="K51" s="1"/>
      <c r="L51" s="1"/>
    </row>
    <row r="52" spans="1:12" ht="12.75">
      <c r="A52" s="53"/>
      <c r="B52" s="10"/>
      <c r="C52" s="10"/>
      <c r="D52" s="17"/>
      <c r="E52" s="51"/>
      <c r="K52" s="1"/>
      <c r="L52" s="1"/>
    </row>
    <row r="53" spans="1:12" ht="25.5">
      <c r="A53" s="54" t="s">
        <v>7</v>
      </c>
      <c r="B53" s="10">
        <v>1</v>
      </c>
      <c r="C53" s="10">
        <v>1</v>
      </c>
      <c r="D53" s="18">
        <f>PRODUCT(B53:C$58)</f>
        <v>0.0144</v>
      </c>
      <c r="E53" s="51" t="s">
        <v>41</v>
      </c>
      <c r="K53" s="1"/>
      <c r="L53" s="1"/>
    </row>
    <row r="54" spans="1:12" ht="12.75">
      <c r="A54" s="54" t="s">
        <v>9</v>
      </c>
      <c r="B54" s="10">
        <v>0.12</v>
      </c>
      <c r="C54" s="10">
        <f>summary!$G$2</f>
        <v>0.5</v>
      </c>
      <c r="D54" s="18">
        <f>PRODUCT(B54:C$58)</f>
        <v>0.0144</v>
      </c>
      <c r="E54" s="51"/>
      <c r="K54" s="1"/>
      <c r="L54" s="1"/>
    </row>
    <row r="55" spans="1:12" ht="12.75">
      <c r="A55" s="53" t="s">
        <v>40</v>
      </c>
      <c r="B55" s="10">
        <v>1</v>
      </c>
      <c r="C55" s="10">
        <v>1</v>
      </c>
      <c r="D55" s="17">
        <f>PRODUCT(B55:C$58)</f>
        <v>0.24</v>
      </c>
      <c r="E55" s="51"/>
      <c r="K55" s="1"/>
      <c r="L55" s="1"/>
    </row>
    <row r="56" spans="1:12" ht="12.75">
      <c r="A56" s="53" t="s">
        <v>8</v>
      </c>
      <c r="B56" s="10">
        <v>1</v>
      </c>
      <c r="C56" s="10">
        <f>summary!$G$2</f>
        <v>0.5</v>
      </c>
      <c r="D56" s="17">
        <f>PRODUCT(B56:C$58)</f>
        <v>0.24</v>
      </c>
      <c r="E56" s="51"/>
      <c r="K56" s="1"/>
      <c r="L56" s="1"/>
    </row>
    <row r="57" spans="1:12" ht="12.75">
      <c r="A57" s="55" t="s">
        <v>4</v>
      </c>
      <c r="B57" s="10">
        <v>1</v>
      </c>
      <c r="C57" s="10">
        <v>0.48</v>
      </c>
      <c r="D57" s="17">
        <f>PRODUCT(B57:C$58)</f>
        <v>0.48</v>
      </c>
      <c r="E57" s="51"/>
      <c r="K57" s="1"/>
      <c r="L57" s="1"/>
    </row>
    <row r="58" spans="1:12" ht="12.75">
      <c r="A58" s="55" t="s">
        <v>5</v>
      </c>
      <c r="B58" s="10">
        <v>1</v>
      </c>
      <c r="C58" s="10">
        <v>1</v>
      </c>
      <c r="D58" s="17">
        <f>PRODUCT(B58:C$58)</f>
        <v>1</v>
      </c>
      <c r="E58" s="51"/>
      <c r="K58" s="1"/>
      <c r="L58" s="1"/>
    </row>
    <row r="59" spans="1:12" ht="12.75">
      <c r="A59" s="53"/>
      <c r="B59" s="10"/>
      <c r="C59" s="10"/>
      <c r="D59" s="17"/>
      <c r="E59" s="51"/>
      <c r="K59" s="1"/>
      <c r="L59" s="1"/>
    </row>
    <row r="60" spans="1:12" ht="12.75">
      <c r="A60" s="52" t="s">
        <v>37</v>
      </c>
      <c r="B60" s="10"/>
      <c r="C60" s="10"/>
      <c r="D60" s="41">
        <f>SUM(D10,D18,D25,D31,D39,D48,D53)</f>
        <v>0.069368715</v>
      </c>
      <c r="E60" s="51"/>
      <c r="K60" s="1"/>
      <c r="L60" s="1"/>
    </row>
    <row r="61" spans="1:12" ht="13.5" thickBot="1">
      <c r="A61" s="56" t="s">
        <v>38</v>
      </c>
      <c r="B61" s="57"/>
      <c r="C61" s="57"/>
      <c r="D61" s="58">
        <f>SUM(D11,D19,D26,D32,D40,D49,D54)</f>
        <v>0.069368715</v>
      </c>
      <c r="E61" s="59"/>
      <c r="K61" s="1"/>
      <c r="L61" s="1"/>
    </row>
    <row r="62" spans="11:12" ht="12.75">
      <c r="K62" s="1"/>
      <c r="L62" s="1"/>
    </row>
    <row r="63" spans="11:12" ht="13.5" thickBot="1">
      <c r="K63" s="1"/>
      <c r="L63" s="1"/>
    </row>
    <row r="64" spans="1:5" ht="38.25">
      <c r="A64" s="46" t="s">
        <v>71</v>
      </c>
      <c r="B64" s="47" t="s">
        <v>32</v>
      </c>
      <c r="C64" s="47" t="s">
        <v>33</v>
      </c>
      <c r="D64" s="48" t="s">
        <v>34</v>
      </c>
      <c r="E64" s="49" t="s">
        <v>72</v>
      </c>
    </row>
    <row r="65" spans="1:17" ht="12.75">
      <c r="A65" s="54" t="s">
        <v>25</v>
      </c>
      <c r="B65" s="10">
        <v>0.58</v>
      </c>
      <c r="C65" s="10">
        <f>summary!$G$2</f>
        <v>0.5</v>
      </c>
      <c r="D65" s="18">
        <f>PRODUCT(B65:C$68)+D70+D75</f>
        <v>0.103278</v>
      </c>
      <c r="E65" s="51"/>
      <c r="Q65" s="2"/>
    </row>
    <row r="66" spans="1:17" ht="12.75">
      <c r="A66" s="53" t="s">
        <v>13</v>
      </c>
      <c r="B66" s="10">
        <v>0.64</v>
      </c>
      <c r="C66" s="10">
        <f>summary!$G$2</f>
        <v>0.5</v>
      </c>
      <c r="D66" s="24">
        <f>PRODUCT(B66:C$68)</f>
        <v>0.1536</v>
      </c>
      <c r="E66" s="51"/>
      <c r="Q66" s="2"/>
    </row>
    <row r="67" spans="1:17" ht="12.75">
      <c r="A67" s="55" t="s">
        <v>4</v>
      </c>
      <c r="B67" s="10">
        <v>1</v>
      </c>
      <c r="C67" s="10">
        <v>0.48</v>
      </c>
      <c r="D67" s="17">
        <f>PRODUCT(B67:C$68)</f>
        <v>0.48</v>
      </c>
      <c r="E67" s="51"/>
      <c r="Q67" s="2"/>
    </row>
    <row r="68" spans="1:17" ht="12.75">
      <c r="A68" s="55" t="s">
        <v>5</v>
      </c>
      <c r="B68" s="10">
        <v>1</v>
      </c>
      <c r="C68" s="10">
        <v>1</v>
      </c>
      <c r="D68" s="17">
        <f>PRODUCT(B68:C$68)</f>
        <v>1</v>
      </c>
      <c r="E68" s="51"/>
      <c r="Q68" s="2"/>
    </row>
    <row r="69" spans="1:17" ht="12.75">
      <c r="A69" s="55"/>
      <c r="B69" s="10"/>
      <c r="C69" s="10"/>
      <c r="D69" s="17"/>
      <c r="E69" s="51"/>
      <c r="Q69" s="2"/>
    </row>
    <row r="70" spans="1:17" ht="12.75">
      <c r="A70" s="54" t="s">
        <v>26</v>
      </c>
      <c r="B70" s="10">
        <v>0.23</v>
      </c>
      <c r="C70" s="10">
        <f>summary!$G$2</f>
        <v>0.5</v>
      </c>
      <c r="D70" s="18">
        <f>PRODUCT(B70:C$72)</f>
        <v>0.0552</v>
      </c>
      <c r="E70" s="51"/>
      <c r="Q70" s="2"/>
    </row>
    <row r="71" spans="1:17" ht="12.75">
      <c r="A71" s="55" t="s">
        <v>4</v>
      </c>
      <c r="B71" s="10">
        <v>1</v>
      </c>
      <c r="C71" s="10">
        <v>0.48</v>
      </c>
      <c r="D71" s="17">
        <f>PRODUCT(B71:C$72)</f>
        <v>0.48</v>
      </c>
      <c r="E71" s="51"/>
      <c r="Q71" s="2"/>
    </row>
    <row r="72" spans="1:17" ht="12.75">
      <c r="A72" s="55" t="s">
        <v>5</v>
      </c>
      <c r="B72" s="10">
        <v>1</v>
      </c>
      <c r="C72" s="10">
        <v>1</v>
      </c>
      <c r="D72" s="17">
        <f>PRODUCT(B72:C$72)</f>
        <v>1</v>
      </c>
      <c r="E72" s="51"/>
      <c r="Q72" s="2"/>
    </row>
    <row r="73" spans="1:17" ht="12.75">
      <c r="A73" s="55"/>
      <c r="B73" s="10"/>
      <c r="C73" s="10"/>
      <c r="D73" s="17"/>
      <c r="E73" s="51"/>
      <c r="Q73" s="2"/>
    </row>
    <row r="74" spans="1:17" ht="12.75">
      <c r="A74" s="55"/>
      <c r="B74" s="10"/>
      <c r="C74" s="10"/>
      <c r="D74" s="17"/>
      <c r="E74" s="51"/>
      <c r="Q74" s="2"/>
    </row>
    <row r="75" spans="1:17" ht="12.75">
      <c r="A75" s="54" t="s">
        <v>47</v>
      </c>
      <c r="B75" s="10">
        <v>0.19</v>
      </c>
      <c r="C75" s="10">
        <f>summary!$G$2</f>
        <v>0.5</v>
      </c>
      <c r="D75" s="18">
        <f>PRODUCT(B75:C$79)</f>
        <v>0.003534</v>
      </c>
      <c r="E75" s="51"/>
      <c r="Q75" s="2"/>
    </row>
    <row r="76" spans="1:17" ht="12.75">
      <c r="A76" s="54" t="s">
        <v>16</v>
      </c>
      <c r="B76" s="14">
        <v>1</v>
      </c>
      <c r="C76" s="14">
        <f>summary!$G$2</f>
        <v>0.5</v>
      </c>
      <c r="D76" s="18">
        <f>PRODUCT(B76:C$79)</f>
        <v>0.0372</v>
      </c>
      <c r="E76" s="51"/>
      <c r="Q76" s="2"/>
    </row>
    <row r="77" spans="1:17" ht="12.75">
      <c r="A77" s="54" t="s">
        <v>27</v>
      </c>
      <c r="B77" s="10">
        <v>0.31</v>
      </c>
      <c r="C77" s="10">
        <f>summary!$G$2</f>
        <v>0.5</v>
      </c>
      <c r="D77" s="18">
        <f>PRODUCT(B77:C$79)</f>
        <v>0.0744</v>
      </c>
      <c r="E77" s="51"/>
      <c r="Q77" s="2"/>
    </row>
    <row r="78" spans="1:17" ht="12.75">
      <c r="A78" s="55" t="s">
        <v>4</v>
      </c>
      <c r="B78" s="10">
        <v>1</v>
      </c>
      <c r="C78" s="10">
        <v>0.48</v>
      </c>
      <c r="D78" s="17">
        <f>PRODUCT(B78:C$79)</f>
        <v>0.48</v>
      </c>
      <c r="E78" s="51"/>
      <c r="Q78" s="2"/>
    </row>
    <row r="79" spans="1:17" ht="12.75">
      <c r="A79" s="55" t="s">
        <v>5</v>
      </c>
      <c r="B79" s="10">
        <v>1</v>
      </c>
      <c r="C79" s="10">
        <v>1</v>
      </c>
      <c r="D79" s="17">
        <f>PRODUCT(B79:C$79)</f>
        <v>1</v>
      </c>
      <c r="E79" s="51"/>
      <c r="Q79" s="2"/>
    </row>
    <row r="80" spans="1:17" ht="12.75">
      <c r="A80" s="55"/>
      <c r="B80" s="10"/>
      <c r="C80" s="10"/>
      <c r="D80" s="17"/>
      <c r="E80" s="51"/>
      <c r="Q80" s="2"/>
    </row>
    <row r="81" spans="1:17" ht="12.75">
      <c r="A81" s="54" t="s">
        <v>43</v>
      </c>
      <c r="B81" s="10">
        <v>0.19</v>
      </c>
      <c r="C81" s="10">
        <f>summary!$G$2</f>
        <v>0.5</v>
      </c>
      <c r="D81" s="18">
        <f>PRODUCT(B81:C$86)</f>
        <v>0.003933</v>
      </c>
      <c r="E81" s="51"/>
      <c r="Q81" s="2"/>
    </row>
    <row r="82" spans="1:17" ht="12.75">
      <c r="A82" s="54" t="s">
        <v>16</v>
      </c>
      <c r="B82" s="14">
        <v>1</v>
      </c>
      <c r="C82" s="14">
        <f>summary!$G$2</f>
        <v>0.5</v>
      </c>
      <c r="D82" s="18">
        <f>PRODUCT(B82:C$86)</f>
        <v>0.04139999999999999</v>
      </c>
      <c r="E82" s="51"/>
      <c r="Q82" s="2"/>
    </row>
    <row r="83" spans="1:17" ht="12.75">
      <c r="A83" s="54" t="s">
        <v>28</v>
      </c>
      <c r="B83" s="10">
        <v>0.69</v>
      </c>
      <c r="C83" s="10">
        <f>summary!$G$2</f>
        <v>0.5</v>
      </c>
      <c r="D83" s="18">
        <f>PRODUCT(B83:C$86)</f>
        <v>0.08279999999999998</v>
      </c>
      <c r="E83" s="51"/>
      <c r="Q83" s="2"/>
    </row>
    <row r="84" spans="1:17" ht="12.75">
      <c r="A84" s="53" t="s">
        <v>13</v>
      </c>
      <c r="B84" s="10">
        <v>1</v>
      </c>
      <c r="C84" s="10">
        <f>summary!$G$2</f>
        <v>0.5</v>
      </c>
      <c r="D84" s="17">
        <f>PRODUCT(B84:C$86)</f>
        <v>0.24</v>
      </c>
      <c r="E84" s="51"/>
      <c r="Q84" s="2"/>
    </row>
    <row r="85" spans="1:17" ht="12.75">
      <c r="A85" s="55" t="s">
        <v>4</v>
      </c>
      <c r="B85" s="10">
        <v>1</v>
      </c>
      <c r="C85" s="10">
        <v>0.48</v>
      </c>
      <c r="D85" s="17">
        <f>PRODUCT(B85:C$86)</f>
        <v>0.48</v>
      </c>
      <c r="E85" s="51"/>
      <c r="Q85" s="2"/>
    </row>
    <row r="86" spans="1:17" ht="12.75">
      <c r="A86" s="55" t="s">
        <v>5</v>
      </c>
      <c r="B86" s="10">
        <v>1</v>
      </c>
      <c r="C86" s="10">
        <v>1</v>
      </c>
      <c r="D86" s="17">
        <f>PRODUCT(B86:C$86)</f>
        <v>1</v>
      </c>
      <c r="E86" s="51"/>
      <c r="Q86" s="2"/>
    </row>
    <row r="87" spans="1:5" ht="12.75">
      <c r="A87" s="55"/>
      <c r="B87" s="10"/>
      <c r="C87" s="10"/>
      <c r="D87" s="17"/>
      <c r="E87" s="51"/>
    </row>
    <row r="88" spans="1:5" ht="12.75">
      <c r="A88" s="54" t="s">
        <v>29</v>
      </c>
      <c r="B88" s="10"/>
      <c r="C88" s="10"/>
      <c r="D88" s="17"/>
      <c r="E88" s="51"/>
    </row>
    <row r="89" spans="1:5" ht="12.75">
      <c r="A89" s="52" t="s">
        <v>11</v>
      </c>
      <c r="B89" s="10"/>
      <c r="C89" s="10"/>
      <c r="D89" s="41">
        <f>SUM(D65,D70,D75,D81)</f>
        <v>0.165945</v>
      </c>
      <c r="E89" s="51"/>
    </row>
    <row r="90" spans="1:5" ht="12.75">
      <c r="A90" s="52" t="s">
        <v>16</v>
      </c>
      <c r="B90" s="10"/>
      <c r="C90" s="10"/>
      <c r="D90" s="41">
        <f>SUM(D76,D82)</f>
        <v>0.07859999999999999</v>
      </c>
      <c r="E90" s="51"/>
    </row>
    <row r="91" spans="1:5" ht="13.5" thickBot="1">
      <c r="A91" s="56" t="s">
        <v>30</v>
      </c>
      <c r="B91" s="57"/>
      <c r="C91" s="57"/>
      <c r="D91" s="58">
        <f>SUM(D83,D77)</f>
        <v>0.15719999999999998</v>
      </c>
      <c r="E91" s="59"/>
    </row>
    <row r="92" ht="13.5" thickBot="1"/>
    <row r="93" spans="1:5" ht="38.25">
      <c r="A93" s="46" t="s">
        <v>73</v>
      </c>
      <c r="B93" s="47" t="s">
        <v>32</v>
      </c>
      <c r="C93" s="47" t="s">
        <v>33</v>
      </c>
      <c r="D93" s="48" t="s">
        <v>34</v>
      </c>
      <c r="E93" s="49" t="s">
        <v>72</v>
      </c>
    </row>
    <row r="94" spans="1:5" ht="12.75">
      <c r="A94" s="54" t="s">
        <v>17</v>
      </c>
      <c r="B94" s="38">
        <v>1</v>
      </c>
      <c r="C94" s="38">
        <f>summary!$G$2</f>
        <v>0.5</v>
      </c>
      <c r="D94" s="18">
        <f>PRODUCT(B94:C$98)</f>
        <v>0.004375</v>
      </c>
      <c r="E94" s="51"/>
    </row>
    <row r="95" spans="1:5" ht="12.75">
      <c r="A95" s="54" t="s">
        <v>69</v>
      </c>
      <c r="B95" s="10">
        <v>0.07</v>
      </c>
      <c r="C95" s="10">
        <f>summary!$G$2</f>
        <v>0.5</v>
      </c>
      <c r="D95" s="18">
        <f>PRODUCT(B95:C$98)</f>
        <v>0.00875</v>
      </c>
      <c r="E95" s="51" t="s">
        <v>74</v>
      </c>
    </row>
    <row r="96" spans="1:5" ht="12.75">
      <c r="A96" s="52" t="s">
        <v>60</v>
      </c>
      <c r="B96" s="10">
        <v>1</v>
      </c>
      <c r="C96" s="10">
        <f>summary!$G$2</f>
        <v>0.5</v>
      </c>
      <c r="D96" s="41">
        <f>PRODUCT(B96:C$98)</f>
        <v>0.25</v>
      </c>
      <c r="E96" s="73" t="s">
        <v>121</v>
      </c>
    </row>
    <row r="97" spans="1:5" ht="12.75">
      <c r="A97" s="55" t="s">
        <v>68</v>
      </c>
      <c r="B97" s="10">
        <v>1</v>
      </c>
      <c r="C97" s="10">
        <f>summary!$G$2</f>
        <v>0.5</v>
      </c>
      <c r="D97" s="17">
        <f>PRODUCT(B97:C$98)</f>
        <v>0.5</v>
      </c>
      <c r="E97" s="51"/>
    </row>
    <row r="98" spans="1:5" ht="12.75">
      <c r="A98" s="55" t="s">
        <v>5</v>
      </c>
      <c r="B98" s="10">
        <v>1</v>
      </c>
      <c r="C98" s="10">
        <v>1</v>
      </c>
      <c r="D98" s="17">
        <f>PRODUCT(B98:C$98)</f>
        <v>1</v>
      </c>
      <c r="E98" s="51"/>
    </row>
    <row r="99" spans="1:5" ht="12.75">
      <c r="A99" s="55"/>
      <c r="B99" s="10"/>
      <c r="C99" s="10"/>
      <c r="D99" s="17"/>
      <c r="E99" s="51"/>
    </row>
    <row r="100" spans="1:5" ht="12.75">
      <c r="A100" s="54" t="s">
        <v>17</v>
      </c>
      <c r="B100" s="10">
        <v>1</v>
      </c>
      <c r="C100" s="10">
        <f>summary!$G$2</f>
        <v>0.5</v>
      </c>
      <c r="D100" s="18">
        <f>PRODUCT(B100:C$105)</f>
        <v>0.0121875</v>
      </c>
      <c r="E100" s="51"/>
    </row>
    <row r="101" spans="1:5" ht="12.75">
      <c r="A101" s="54" t="s">
        <v>57</v>
      </c>
      <c r="B101" s="39">
        <v>0.39</v>
      </c>
      <c r="C101" s="10">
        <f>summary!$G$2</f>
        <v>0.5</v>
      </c>
      <c r="D101" s="18">
        <f>PRODUCT(B101:C$105)</f>
        <v>0.024375</v>
      </c>
      <c r="E101" s="51" t="s">
        <v>75</v>
      </c>
    </row>
    <row r="102" spans="1:5" ht="12.75">
      <c r="A102" s="52" t="s">
        <v>58</v>
      </c>
      <c r="B102" s="10">
        <v>1</v>
      </c>
      <c r="C102" s="10">
        <f>summary!$G$2</f>
        <v>0.5</v>
      </c>
      <c r="D102" s="41">
        <f>PRODUCT(B102:C$105)</f>
        <v>0.125</v>
      </c>
      <c r="E102" s="51"/>
    </row>
    <row r="103" spans="1:5" ht="12.75">
      <c r="A103" s="55" t="s">
        <v>54</v>
      </c>
      <c r="B103" s="10">
        <v>1</v>
      </c>
      <c r="C103" s="10">
        <f>summary!$G$2</f>
        <v>0.5</v>
      </c>
      <c r="D103" s="17">
        <f>PRODUCT(B103:C$105)</f>
        <v>0.25</v>
      </c>
      <c r="E103" s="51"/>
    </row>
    <row r="104" spans="1:5" ht="12.75">
      <c r="A104" s="55" t="s">
        <v>68</v>
      </c>
      <c r="B104" s="10">
        <v>1</v>
      </c>
      <c r="C104" s="10">
        <f>summary!$G$2</f>
        <v>0.5</v>
      </c>
      <c r="D104" s="17">
        <f>PRODUCT(B104:C$105)</f>
        <v>0.5</v>
      </c>
      <c r="E104" s="51"/>
    </row>
    <row r="105" spans="1:5" ht="12.75">
      <c r="A105" s="55" t="s">
        <v>5</v>
      </c>
      <c r="B105" s="10">
        <v>1</v>
      </c>
      <c r="C105" s="10">
        <v>1</v>
      </c>
      <c r="D105" s="17">
        <f>PRODUCT(B$105:C105)</f>
        <v>1</v>
      </c>
      <c r="E105" s="51"/>
    </row>
    <row r="106" spans="1:5" ht="12.75">
      <c r="A106" s="55"/>
      <c r="B106" s="10"/>
      <c r="C106" s="10"/>
      <c r="D106" s="17"/>
      <c r="E106" s="51"/>
    </row>
    <row r="107" spans="1:5" ht="12.75">
      <c r="A107" s="54" t="s">
        <v>17</v>
      </c>
      <c r="B107" s="10">
        <v>1</v>
      </c>
      <c r="C107" s="10">
        <f>summary!$G$2</f>
        <v>0.5</v>
      </c>
      <c r="D107" s="18">
        <f>PRODUCT(B107:C$112)</f>
        <v>0.0009375</v>
      </c>
      <c r="E107" s="51"/>
    </row>
    <row r="108" spans="1:5" ht="12.75">
      <c r="A108" s="54" t="s">
        <v>56</v>
      </c>
      <c r="B108" s="39">
        <v>0.03</v>
      </c>
      <c r="C108" s="10">
        <f>summary!$G$2</f>
        <v>0.5</v>
      </c>
      <c r="D108" s="18">
        <f>PRODUCT(B108:C$112)</f>
        <v>0.001875</v>
      </c>
      <c r="E108" s="60"/>
    </row>
    <row r="109" spans="1:5" ht="12.75">
      <c r="A109" s="52" t="s">
        <v>55</v>
      </c>
      <c r="B109" s="10">
        <v>1</v>
      </c>
      <c r="C109" s="10">
        <f>summary!$G$2</f>
        <v>0.5</v>
      </c>
      <c r="D109" s="41">
        <f>PRODUCT(B109:C$112)</f>
        <v>0.125</v>
      </c>
      <c r="E109" s="60"/>
    </row>
    <row r="110" spans="1:5" ht="12.75">
      <c r="A110" s="52" t="s">
        <v>54</v>
      </c>
      <c r="B110" s="10">
        <v>1</v>
      </c>
      <c r="C110" s="10">
        <f>summary!$G$2</f>
        <v>0.5</v>
      </c>
      <c r="D110" s="41">
        <f>PRODUCT(B110:C$112)</f>
        <v>0.25</v>
      </c>
      <c r="E110" s="61"/>
    </row>
    <row r="111" spans="1:5" ht="12.75">
      <c r="A111" s="52" t="s">
        <v>68</v>
      </c>
      <c r="B111" s="10">
        <v>1</v>
      </c>
      <c r="C111" s="10">
        <f>summary!$G$2</f>
        <v>0.5</v>
      </c>
      <c r="D111" s="41">
        <f>PRODUCT(B111:C$112)</f>
        <v>0.5</v>
      </c>
      <c r="E111" s="51"/>
    </row>
    <row r="112" spans="1:5" ht="12.75">
      <c r="A112" s="55" t="s">
        <v>5</v>
      </c>
      <c r="B112" s="10">
        <v>1</v>
      </c>
      <c r="C112" s="10">
        <v>1</v>
      </c>
      <c r="D112" s="17">
        <f>PRODUCT(B$112:C112)</f>
        <v>1</v>
      </c>
      <c r="E112" s="51"/>
    </row>
    <row r="113" spans="1:5" ht="12.75">
      <c r="A113" s="55"/>
      <c r="B113" s="10"/>
      <c r="C113" s="10"/>
      <c r="D113" s="17"/>
      <c r="E113" s="51"/>
    </row>
    <row r="114" spans="1:5" ht="12.75">
      <c r="A114" s="54" t="s">
        <v>17</v>
      </c>
      <c r="B114" s="14">
        <v>1</v>
      </c>
      <c r="C114" s="14">
        <f>summary!$G$2</f>
        <v>0.5</v>
      </c>
      <c r="D114" s="18">
        <f>PRODUCT(B114:C$117)</f>
        <v>0.043199999999999995</v>
      </c>
      <c r="E114" s="51"/>
    </row>
    <row r="115" spans="1:5" ht="12.75">
      <c r="A115" s="54" t="s">
        <v>59</v>
      </c>
      <c r="B115" s="10">
        <v>0.36</v>
      </c>
      <c r="C115" s="10">
        <f>summary!$G$2</f>
        <v>0.5</v>
      </c>
      <c r="D115" s="18">
        <f>PRODUCT(B115:C$117)</f>
        <v>0.08639999999999999</v>
      </c>
      <c r="E115" s="51" t="s">
        <v>76</v>
      </c>
    </row>
    <row r="116" spans="1:5" ht="12.75">
      <c r="A116" s="55" t="s">
        <v>4</v>
      </c>
      <c r="B116" s="10">
        <v>1</v>
      </c>
      <c r="C116" s="10">
        <v>0.48</v>
      </c>
      <c r="D116" s="17">
        <f>PRODUCT(B116:C$117)</f>
        <v>0.48</v>
      </c>
      <c r="E116" s="51"/>
    </row>
    <row r="117" spans="1:5" ht="12.75">
      <c r="A117" s="55" t="s">
        <v>5</v>
      </c>
      <c r="B117" s="10">
        <v>1</v>
      </c>
      <c r="C117" s="10">
        <v>1</v>
      </c>
      <c r="D117" s="17">
        <f>PRODUCT(B$117:C117)</f>
        <v>1</v>
      </c>
      <c r="E117" s="51"/>
    </row>
    <row r="118" spans="1:5" ht="12.75">
      <c r="A118" s="55"/>
      <c r="B118" s="10"/>
      <c r="C118" s="10"/>
      <c r="D118" s="17"/>
      <c r="E118" s="51"/>
    </row>
    <row r="119" spans="1:5" ht="12.75">
      <c r="A119" s="55"/>
      <c r="B119" s="10"/>
      <c r="C119" s="10"/>
      <c r="D119" s="17"/>
      <c r="E119" s="51"/>
    </row>
    <row r="120" spans="1:5" ht="12.75">
      <c r="A120" s="54" t="s">
        <v>17</v>
      </c>
      <c r="B120" s="14">
        <v>1</v>
      </c>
      <c r="C120" s="14">
        <f>summary!$G$2</f>
        <v>0.5</v>
      </c>
      <c r="D120" s="18">
        <f>PRODUCT(B120:C$124)</f>
        <v>0.00594</v>
      </c>
      <c r="E120" s="51"/>
    </row>
    <row r="121" spans="1:5" ht="12.75">
      <c r="A121" s="54" t="s">
        <v>62</v>
      </c>
      <c r="B121" s="10">
        <v>0.15</v>
      </c>
      <c r="C121" s="10">
        <f>summary!$G$2</f>
        <v>0.5</v>
      </c>
      <c r="D121" s="18">
        <f>PRODUCT(B121:C$124)</f>
        <v>0.01188</v>
      </c>
      <c r="E121" s="51"/>
    </row>
    <row r="122" spans="1:5" ht="12.75">
      <c r="A122" s="54" t="s">
        <v>61</v>
      </c>
      <c r="B122" s="10">
        <v>0.66</v>
      </c>
      <c r="C122" s="10">
        <f>summary!$G$2</f>
        <v>0.5</v>
      </c>
      <c r="D122" s="18">
        <f>PRODUCT(B122:C$124)</f>
        <v>0.1584</v>
      </c>
      <c r="E122" s="51"/>
    </row>
    <row r="123" spans="1:5" ht="12.75">
      <c r="A123" s="55" t="s">
        <v>4</v>
      </c>
      <c r="B123" s="10">
        <v>1</v>
      </c>
      <c r="C123" s="10">
        <v>0.48</v>
      </c>
      <c r="D123" s="17">
        <f>PRODUCT(B123:C$124)</f>
        <v>0.48</v>
      </c>
      <c r="E123" s="51"/>
    </row>
    <row r="124" spans="1:5" ht="12.75">
      <c r="A124" s="55" t="s">
        <v>5</v>
      </c>
      <c r="B124" s="10">
        <v>1</v>
      </c>
      <c r="C124" s="10">
        <v>1</v>
      </c>
      <c r="D124" s="17">
        <f>PRODUCT(B$124:C124)</f>
        <v>1</v>
      </c>
      <c r="E124" s="51"/>
    </row>
    <row r="125" spans="1:5" ht="12.75">
      <c r="A125" s="55"/>
      <c r="B125" s="14"/>
      <c r="C125" s="14"/>
      <c r="D125" s="17"/>
      <c r="E125" s="51"/>
    </row>
    <row r="126" spans="1:5" ht="12.75">
      <c r="A126" s="54" t="s">
        <v>17</v>
      </c>
      <c r="B126" s="14">
        <v>1</v>
      </c>
      <c r="C126" s="14">
        <f>summary!$G$2</f>
        <v>0.5</v>
      </c>
      <c r="D126" s="18">
        <f>PRODUCT(B126:C$131)</f>
        <v>0.0015937500000000001</v>
      </c>
      <c r="E126" s="51"/>
    </row>
    <row r="127" spans="1:5" ht="12.75">
      <c r="A127" s="54" t="s">
        <v>63</v>
      </c>
      <c r="B127" s="10">
        <v>0.15</v>
      </c>
      <c r="C127" s="10">
        <f>summary!$G$2</f>
        <v>0.5</v>
      </c>
      <c r="D127" s="18">
        <f>PRODUCT(B127:C$131)</f>
        <v>0.0031875000000000002</v>
      </c>
      <c r="E127" s="51"/>
    </row>
    <row r="128" spans="1:5" ht="12.75">
      <c r="A128" s="54" t="s">
        <v>64</v>
      </c>
      <c r="B128" s="10">
        <v>0.34</v>
      </c>
      <c r="C128" s="10">
        <f>summary!$G$2</f>
        <v>0.5</v>
      </c>
      <c r="D128" s="18">
        <f>PRODUCT(B128:C$131)</f>
        <v>0.0425</v>
      </c>
      <c r="E128" s="51"/>
    </row>
    <row r="129" spans="1:5" ht="12.75">
      <c r="A129" s="54" t="s">
        <v>60</v>
      </c>
      <c r="B129" s="10">
        <v>1</v>
      </c>
      <c r="C129" s="10">
        <f>summary!$G$2</f>
        <v>0.5</v>
      </c>
      <c r="D129" s="18">
        <f>PRODUCT(B129:C$131)</f>
        <v>0.25</v>
      </c>
      <c r="E129" s="51"/>
    </row>
    <row r="130" spans="1:5" ht="12.75">
      <c r="A130" s="55" t="s">
        <v>68</v>
      </c>
      <c r="B130" s="10">
        <v>1</v>
      </c>
      <c r="C130" s="10">
        <f>summary!$G$2</f>
        <v>0.5</v>
      </c>
      <c r="D130" s="17">
        <f>PRODUCT(B130:C$131)</f>
        <v>0.5</v>
      </c>
      <c r="E130" s="51"/>
    </row>
    <row r="131" spans="1:5" ht="12.75">
      <c r="A131" s="64" t="s">
        <v>5</v>
      </c>
      <c r="B131" s="10">
        <v>1</v>
      </c>
      <c r="C131" s="10">
        <v>1</v>
      </c>
      <c r="D131" s="16">
        <f>PRODUCT(B$131:C131)</f>
        <v>1</v>
      </c>
      <c r="E131" s="51"/>
    </row>
    <row r="132" spans="1:5" ht="12.75">
      <c r="A132" s="69" t="s">
        <v>65</v>
      </c>
      <c r="B132" s="62"/>
      <c r="C132" s="65"/>
      <c r="D132" s="70">
        <f>SUM(D126,D120,D114,D107,D100,D94)</f>
        <v>0.06823375</v>
      </c>
      <c r="E132" s="67"/>
    </row>
    <row r="133" spans="1:5" ht="12.75">
      <c r="A133" s="69" t="s">
        <v>66</v>
      </c>
      <c r="B133" s="62"/>
      <c r="C133" s="65"/>
      <c r="D133" s="70">
        <f>SUM(D127,D121,D115,D108,D101,D95)</f>
        <v>0.1364675</v>
      </c>
      <c r="E133" s="67"/>
    </row>
    <row r="134" spans="1:5" ht="13.5" thickBot="1">
      <c r="A134" s="69" t="s">
        <v>67</v>
      </c>
      <c r="B134" s="63"/>
      <c r="C134" s="66"/>
      <c r="D134" s="70">
        <f>SUM(D128,D122)</f>
        <v>0.20090000000000002</v>
      </c>
      <c r="E134" s="68"/>
    </row>
    <row r="138" spans="1:5" ht="38.25">
      <c r="A138" s="11" t="s">
        <v>77</v>
      </c>
      <c r="B138" s="22" t="s">
        <v>32</v>
      </c>
      <c r="C138" s="22" t="s">
        <v>33</v>
      </c>
      <c r="D138" s="23" t="s">
        <v>34</v>
      </c>
      <c r="E138" s="26" t="s">
        <v>119</v>
      </c>
    </row>
    <row r="139" spans="1:6" ht="12.75">
      <c r="A139" s="11" t="s">
        <v>14</v>
      </c>
      <c r="B139" s="10">
        <v>0.5</v>
      </c>
      <c r="C139" s="10">
        <f>summary!$G$2</f>
        <v>0.5</v>
      </c>
      <c r="D139" s="18">
        <f>PRODUCT(B139:C$142)</f>
        <v>0.06</v>
      </c>
      <c r="E139" s="20"/>
      <c r="F139" s="6"/>
    </row>
    <row r="140" spans="1:6" ht="12.75">
      <c r="A140" s="12" t="s">
        <v>8</v>
      </c>
      <c r="B140" s="10">
        <v>1</v>
      </c>
      <c r="C140" s="10">
        <f>summary!$G$2</f>
        <v>0.5</v>
      </c>
      <c r="D140" s="24">
        <f>PRODUCT(B140:C$142)</f>
        <v>0.24</v>
      </c>
      <c r="E140" s="20"/>
      <c r="F140" s="8"/>
    </row>
    <row r="141" spans="1:5" ht="12.75">
      <c r="A141" s="13" t="s">
        <v>4</v>
      </c>
      <c r="B141" s="10">
        <v>1</v>
      </c>
      <c r="C141" s="10">
        <v>0.48</v>
      </c>
      <c r="D141" s="17">
        <f>PRODUCT(B141:C$142)</f>
        <v>0.48</v>
      </c>
      <c r="E141" s="20"/>
    </row>
    <row r="142" spans="1:5" ht="12.75">
      <c r="A142" s="13" t="s">
        <v>5</v>
      </c>
      <c r="B142" s="10">
        <v>1</v>
      </c>
      <c r="C142" s="10">
        <v>1</v>
      </c>
      <c r="D142" s="17">
        <f>PRODUCT(B142:C$142)</f>
        <v>1</v>
      </c>
      <c r="E142" s="20"/>
    </row>
    <row r="143" spans="1:5" ht="12.75">
      <c r="A143" s="13"/>
      <c r="B143" s="10"/>
      <c r="C143" s="10"/>
      <c r="D143" s="17"/>
      <c r="E143" s="20"/>
    </row>
    <row r="144" spans="1:6" ht="63.75">
      <c r="A144" s="11" t="s">
        <v>14</v>
      </c>
      <c r="B144" s="10">
        <v>0.5</v>
      </c>
      <c r="C144" s="10">
        <f>summary!$G$2</f>
        <v>0.5</v>
      </c>
      <c r="D144" s="18">
        <f>PRODUCT(B144:C$148)</f>
        <v>0.03</v>
      </c>
      <c r="E144" s="20" t="s">
        <v>79</v>
      </c>
      <c r="F144" s="2"/>
    </row>
    <row r="145" spans="1:5" ht="12.75">
      <c r="A145" s="42" t="s">
        <v>15</v>
      </c>
      <c r="B145" s="10">
        <v>1</v>
      </c>
      <c r="C145" s="10">
        <f>summary!$G$2</f>
        <v>0.5</v>
      </c>
      <c r="D145" s="41">
        <f>PRODUCT(B145:C$148)</f>
        <v>0.12</v>
      </c>
      <c r="E145" s="20"/>
    </row>
    <row r="146" spans="1:5" ht="12.75">
      <c r="A146" s="12" t="s">
        <v>8</v>
      </c>
      <c r="B146" s="10">
        <v>1</v>
      </c>
      <c r="C146" s="10">
        <f>summary!$G$2</f>
        <v>0.5</v>
      </c>
      <c r="D146" s="17">
        <f>PRODUCT(B146:C$148)</f>
        <v>0.24</v>
      </c>
      <c r="E146" s="20"/>
    </row>
    <row r="147" spans="1:5" ht="12.75">
      <c r="A147" s="13" t="s">
        <v>4</v>
      </c>
      <c r="B147" s="10">
        <v>1</v>
      </c>
      <c r="C147" s="10">
        <v>0.48</v>
      </c>
      <c r="D147" s="17">
        <f>PRODUCT(B147:C$148)</f>
        <v>0.48</v>
      </c>
      <c r="E147" s="20"/>
    </row>
    <row r="148" spans="1:5" ht="12.75">
      <c r="A148" s="13" t="s">
        <v>5</v>
      </c>
      <c r="B148" s="10">
        <v>1</v>
      </c>
      <c r="C148" s="10">
        <v>1</v>
      </c>
      <c r="D148" s="17">
        <f>PRODUCT(B148:C$148)</f>
        <v>1</v>
      </c>
      <c r="E148" s="20"/>
    </row>
    <row r="149" spans="1:5" ht="12.75">
      <c r="A149" s="42" t="s">
        <v>51</v>
      </c>
      <c r="B149" s="10"/>
      <c r="C149" s="10"/>
      <c r="D149" s="41">
        <f>SUM(D139,D144)</f>
        <v>0.09</v>
      </c>
      <c r="E149" s="20"/>
    </row>
    <row r="150" spans="1:5" ht="12.75">
      <c r="A150" s="13"/>
      <c r="B150" s="10"/>
      <c r="C150" s="10"/>
      <c r="D150" s="17"/>
      <c r="E150" s="20"/>
    </row>
    <row r="151" spans="1:5" ht="12.75">
      <c r="A151" s="11" t="s">
        <v>19</v>
      </c>
      <c r="B151" s="10">
        <v>0.37</v>
      </c>
      <c r="C151" s="10">
        <f>summary!$G$2</f>
        <v>0.5</v>
      </c>
      <c r="D151" s="18">
        <f>PRODUCT(B151:C$153)</f>
        <v>0.08879999999999999</v>
      </c>
      <c r="E151" s="20"/>
    </row>
    <row r="152" spans="1:5" ht="12.75">
      <c r="A152" s="13" t="s">
        <v>4</v>
      </c>
      <c r="B152" s="10">
        <v>1</v>
      </c>
      <c r="C152" s="10">
        <v>0.48</v>
      </c>
      <c r="D152" s="17">
        <f>PRODUCT(B152:C$153)</f>
        <v>0.48</v>
      </c>
      <c r="E152" s="20"/>
    </row>
    <row r="153" spans="1:5" ht="12.75">
      <c r="A153" s="13" t="s">
        <v>5</v>
      </c>
      <c r="B153" s="10">
        <v>1</v>
      </c>
      <c r="C153" s="10">
        <v>1</v>
      </c>
      <c r="D153" s="17">
        <f>PRODUCT(B153:C$153)</f>
        <v>1</v>
      </c>
      <c r="E153" s="20"/>
    </row>
    <row r="154" spans="1:5" ht="12.75">
      <c r="A154" s="13"/>
      <c r="B154" s="10"/>
      <c r="C154" s="10"/>
      <c r="D154" s="17"/>
      <c r="E154" s="20"/>
    </row>
    <row r="155" spans="1:5" ht="12.75">
      <c r="A155" s="11" t="s">
        <v>19</v>
      </c>
      <c r="B155" s="10">
        <v>0.13</v>
      </c>
      <c r="C155" s="10">
        <f>summary!$G$2</f>
        <v>0.5</v>
      </c>
      <c r="D155" s="18">
        <f>PRODUCT(B155:C$158)</f>
        <v>0.0053040000000000006</v>
      </c>
      <c r="E155" s="20"/>
    </row>
    <row r="156" spans="1:5" ht="12.75">
      <c r="A156" s="42" t="s">
        <v>18</v>
      </c>
      <c r="B156" s="10">
        <v>0.34</v>
      </c>
      <c r="C156" s="10">
        <f>summary!$G$2</f>
        <v>0.5</v>
      </c>
      <c r="D156" s="41">
        <f>PRODUCT(B156:C$158)</f>
        <v>0.0816</v>
      </c>
      <c r="E156" s="20"/>
    </row>
    <row r="157" spans="1:5" ht="12.75">
      <c r="A157" s="13" t="s">
        <v>4</v>
      </c>
      <c r="B157" s="10">
        <v>1</v>
      </c>
      <c r="C157" s="10">
        <v>0.48</v>
      </c>
      <c r="D157" s="17">
        <f>PRODUCT(B157:C$158)</f>
        <v>0.48</v>
      </c>
      <c r="E157" s="20"/>
    </row>
    <row r="158" spans="1:5" ht="12.75">
      <c r="A158" s="13" t="s">
        <v>5</v>
      </c>
      <c r="B158" s="10">
        <v>1</v>
      </c>
      <c r="C158" s="10">
        <v>1</v>
      </c>
      <c r="D158" s="17">
        <f>PRODUCT(B158:C$158)</f>
        <v>1</v>
      </c>
      <c r="E158" s="20"/>
    </row>
    <row r="159" spans="1:5" ht="12.75">
      <c r="A159" s="42" t="s">
        <v>52</v>
      </c>
      <c r="B159" s="10"/>
      <c r="C159" s="10"/>
      <c r="D159" s="41">
        <f>SUM(D151,D155)</f>
        <v>0.094104</v>
      </c>
      <c r="E159" s="20"/>
    </row>
    <row r="160" spans="1:5" ht="12.75">
      <c r="A160" s="13"/>
      <c r="B160" s="10"/>
      <c r="C160" s="10"/>
      <c r="D160" s="17"/>
      <c r="E160" s="20"/>
    </row>
    <row r="161" spans="1:5" ht="12.75">
      <c r="A161" s="42" t="s">
        <v>21</v>
      </c>
      <c r="B161" s="10">
        <v>1</v>
      </c>
      <c r="C161" s="10">
        <v>0.7</v>
      </c>
      <c r="D161" s="41">
        <f>PRODUCT(B161:C$165)</f>
        <v>0.03024</v>
      </c>
      <c r="E161" s="20"/>
    </row>
    <row r="162" spans="1:5" ht="12.75">
      <c r="A162" s="12" t="s">
        <v>2</v>
      </c>
      <c r="B162" s="10">
        <v>1</v>
      </c>
      <c r="C162" s="10">
        <v>1</v>
      </c>
      <c r="D162" s="17">
        <f>PRODUCT(B162:C$165)</f>
        <v>0.043199999999999995</v>
      </c>
      <c r="E162" s="20"/>
    </row>
    <row r="163" spans="1:5" ht="12.75">
      <c r="A163" s="12" t="s">
        <v>3</v>
      </c>
      <c r="B163" s="14">
        <v>0.18</v>
      </c>
      <c r="C163" s="14">
        <f>summary!$G$2</f>
        <v>0.5</v>
      </c>
      <c r="D163" s="17">
        <f>PRODUCT(B163:C$165)</f>
        <v>0.043199999999999995</v>
      </c>
      <c r="E163" s="20"/>
    </row>
    <row r="164" spans="1:5" ht="12.75">
      <c r="A164" s="12" t="s">
        <v>4</v>
      </c>
      <c r="B164" s="14">
        <v>1</v>
      </c>
      <c r="C164" s="14">
        <v>0.48</v>
      </c>
      <c r="D164" s="17">
        <f>PRODUCT(B164:C$165)</f>
        <v>0.48</v>
      </c>
      <c r="E164" s="20"/>
    </row>
    <row r="165" spans="1:5" ht="12.75">
      <c r="A165" s="12" t="s">
        <v>5</v>
      </c>
      <c r="B165" s="14">
        <v>1</v>
      </c>
      <c r="C165" s="14">
        <v>1</v>
      </c>
      <c r="D165" s="17">
        <f>PRODUCT(B165:C$165)</f>
        <v>1</v>
      </c>
      <c r="E165" s="20"/>
    </row>
    <row r="166" spans="1:5" ht="12.75">
      <c r="A166" s="12"/>
      <c r="B166" s="14"/>
      <c r="C166" s="14"/>
      <c r="D166" s="17"/>
      <c r="E166" s="20"/>
    </row>
    <row r="167" spans="1:5" ht="12.75">
      <c r="A167" s="42" t="s">
        <v>78</v>
      </c>
      <c r="B167" s="10">
        <v>1</v>
      </c>
      <c r="C167" s="10">
        <f>summary!$G$2</f>
        <v>0.5</v>
      </c>
      <c r="D167" s="41">
        <f>PRODUCT(B167:C$170)</f>
        <v>0.12</v>
      </c>
      <c r="E167" s="20"/>
    </row>
    <row r="168" spans="1:5" ht="12.75">
      <c r="A168" s="42" t="s">
        <v>8</v>
      </c>
      <c r="B168" s="10">
        <v>1</v>
      </c>
      <c r="C168" s="10">
        <f>summary!$G$2</f>
        <v>0.5</v>
      </c>
      <c r="D168" s="41">
        <f>PRODUCT(B168:C$170)</f>
        <v>0.24</v>
      </c>
      <c r="E168" s="20"/>
    </row>
    <row r="169" spans="1:5" ht="12.75">
      <c r="A169" s="13" t="s">
        <v>4</v>
      </c>
      <c r="B169" s="10">
        <v>1</v>
      </c>
      <c r="C169" s="10">
        <v>0.48</v>
      </c>
      <c r="D169" s="17">
        <f>PRODUCT(B169:C$170)</f>
        <v>0.48</v>
      </c>
      <c r="E169" s="20"/>
    </row>
    <row r="170" spans="1:5" ht="12.75">
      <c r="A170" s="13" t="s">
        <v>5</v>
      </c>
      <c r="B170" s="10">
        <v>1</v>
      </c>
      <c r="C170" s="10">
        <v>1</v>
      </c>
      <c r="D170" s="17">
        <f>PRODUCT(B170:C$170)</f>
        <v>1</v>
      </c>
      <c r="E170" s="20"/>
    </row>
    <row r="171" spans="1:5" ht="12.75">
      <c r="A171" s="13"/>
      <c r="B171" s="10"/>
      <c r="C171" s="10"/>
      <c r="D171" s="17"/>
      <c r="E171" s="20"/>
    </row>
    <row r="172" spans="1:5" ht="25.5">
      <c r="A172" s="11" t="s">
        <v>60</v>
      </c>
      <c r="B172" s="10">
        <v>0.34</v>
      </c>
      <c r="C172" s="10">
        <f>summary!$G$2</f>
        <v>0.5</v>
      </c>
      <c r="D172" s="18">
        <f>PRODUCT(B172:C$174)</f>
        <v>0.085</v>
      </c>
      <c r="E172" s="20" t="s">
        <v>117</v>
      </c>
    </row>
    <row r="173" spans="1:5" ht="12.75">
      <c r="A173" s="13" t="s">
        <v>68</v>
      </c>
      <c r="B173" s="10">
        <v>1</v>
      </c>
      <c r="C173" s="10">
        <f>summary!$G$2</f>
        <v>0.5</v>
      </c>
      <c r="D173" s="17">
        <f>PRODUCT(B173:C$174)</f>
        <v>0.5</v>
      </c>
      <c r="E173" s="20"/>
    </row>
    <row r="174" spans="1:5" ht="12.75">
      <c r="A174" s="13" t="s">
        <v>5</v>
      </c>
      <c r="B174" s="10">
        <v>1</v>
      </c>
      <c r="C174" s="10">
        <v>1</v>
      </c>
      <c r="D174" s="17">
        <f>PRODUCT(B$174:C174)</f>
        <v>1</v>
      </c>
      <c r="E174" s="20"/>
    </row>
    <row r="175" spans="1:5" ht="12.75">
      <c r="A175" s="13"/>
      <c r="B175" s="10"/>
      <c r="C175" s="10"/>
      <c r="D175" s="17"/>
      <c r="E175" s="20"/>
    </row>
    <row r="176" spans="1:5" ht="12.75">
      <c r="A176" s="11" t="s">
        <v>60</v>
      </c>
      <c r="B176" s="10">
        <v>0.66</v>
      </c>
      <c r="C176" s="10">
        <f>summary!$G$2</f>
        <v>0.5</v>
      </c>
      <c r="D176" s="18">
        <f>PRODUCT(B176:C$177)</f>
        <v>0.33</v>
      </c>
      <c r="E176" s="20"/>
    </row>
    <row r="177" spans="1:5" ht="12.75">
      <c r="A177" s="13" t="s">
        <v>5</v>
      </c>
      <c r="B177" s="10">
        <v>1</v>
      </c>
      <c r="C177" s="10">
        <v>1</v>
      </c>
      <c r="D177" s="17">
        <f>PRODUCT(B$177:C177)</f>
        <v>1</v>
      </c>
      <c r="E177" s="20"/>
    </row>
    <row r="178" spans="1:5" ht="12.75">
      <c r="A178" s="42" t="s">
        <v>116</v>
      </c>
      <c r="B178" s="10"/>
      <c r="C178" s="10"/>
      <c r="D178" s="41">
        <f>D172+D176</f>
        <v>0.41500000000000004</v>
      </c>
      <c r="E178" s="74" t="s">
        <v>122</v>
      </c>
    </row>
    <row r="179" spans="1:5" ht="12.75">
      <c r="A179" s="76" t="s">
        <v>118</v>
      </c>
      <c r="B179" s="77"/>
      <c r="C179" s="77"/>
      <c r="D179" s="77"/>
      <c r="E179" s="78"/>
    </row>
    <row r="181" spans="1:5" ht="12.75">
      <c r="A181" s="30" t="s">
        <v>50</v>
      </c>
      <c r="B181" s="31"/>
      <c r="C181" s="31"/>
      <c r="D181" s="16"/>
      <c r="E181" s="25" t="s">
        <v>23</v>
      </c>
    </row>
    <row r="182" spans="1:5" ht="38.25">
      <c r="A182" s="11" t="s">
        <v>77</v>
      </c>
      <c r="B182" s="22" t="s">
        <v>32</v>
      </c>
      <c r="C182" s="22" t="s">
        <v>33</v>
      </c>
      <c r="D182" s="23" t="s">
        <v>34</v>
      </c>
      <c r="E182" s="27"/>
    </row>
    <row r="183" spans="1:5" ht="12.75">
      <c r="A183" s="11" t="s">
        <v>22</v>
      </c>
      <c r="B183" s="10">
        <v>0.27</v>
      </c>
      <c r="C183" s="10">
        <f>summary!$G$2</f>
        <v>0.5</v>
      </c>
      <c r="D183" s="32">
        <f>PRODUCT(B183:C$186)</f>
        <v>0.0324</v>
      </c>
      <c r="E183" s="28">
        <f>D183+D188+D193</f>
        <v>0.047411999999999996</v>
      </c>
    </row>
    <row r="184" spans="1:5" ht="12.75">
      <c r="A184" s="12" t="s">
        <v>8</v>
      </c>
      <c r="B184" s="10">
        <v>1</v>
      </c>
      <c r="C184" s="10">
        <f>summary!$G$2</f>
        <v>0.5</v>
      </c>
      <c r="D184" s="17">
        <f>PRODUCT(B184:C$186)</f>
        <v>0.24</v>
      </c>
      <c r="E184" s="29"/>
    </row>
    <row r="185" spans="1:5" ht="12.75">
      <c r="A185" s="13" t="s">
        <v>4</v>
      </c>
      <c r="B185" s="10">
        <v>1</v>
      </c>
      <c r="C185" s="10">
        <v>0.48</v>
      </c>
      <c r="D185" s="17">
        <f>PRODUCT(B185:C$186)</f>
        <v>0.48</v>
      </c>
      <c r="E185" s="21"/>
    </row>
    <row r="186" spans="1:5" ht="12.75">
      <c r="A186" s="13" t="s">
        <v>5</v>
      </c>
      <c r="B186" s="10">
        <v>1</v>
      </c>
      <c r="C186" s="10">
        <v>1</v>
      </c>
      <c r="D186" s="17">
        <f>PRODUCT(B186:C$186)</f>
        <v>1</v>
      </c>
      <c r="E186" s="21"/>
    </row>
    <row r="187" spans="1:5" ht="12.75">
      <c r="A187" s="13"/>
      <c r="B187" s="10"/>
      <c r="C187" s="10"/>
      <c r="D187" s="17"/>
      <c r="E187" s="21"/>
    </row>
    <row r="188" spans="1:5" ht="12.75">
      <c r="A188" s="11" t="s">
        <v>22</v>
      </c>
      <c r="B188" s="10">
        <v>0.67</v>
      </c>
      <c r="C188" s="10">
        <f>summary!$G$2</f>
        <v>0.5</v>
      </c>
      <c r="D188" s="32">
        <f>PRODUCT(B188:C$191)</f>
        <v>0.014471999999999999</v>
      </c>
      <c r="E188" s="21"/>
    </row>
    <row r="189" spans="1:5" ht="12.75">
      <c r="A189" s="12" t="s">
        <v>3</v>
      </c>
      <c r="B189" s="14">
        <v>0.18</v>
      </c>
      <c r="C189" s="14">
        <f>summary!$G$2</f>
        <v>0.5</v>
      </c>
      <c r="D189" s="17">
        <f>PRODUCT(B189:C$191)</f>
        <v>0.043199999999999995</v>
      </c>
      <c r="E189" s="21"/>
    </row>
    <row r="190" spans="1:5" ht="12.75">
      <c r="A190" s="12" t="s">
        <v>4</v>
      </c>
      <c r="B190" s="14">
        <v>1</v>
      </c>
      <c r="C190" s="14">
        <v>0.48</v>
      </c>
      <c r="D190" s="17">
        <f>PRODUCT(B190:C$191)</f>
        <v>0.48</v>
      </c>
      <c r="E190" s="21"/>
    </row>
    <row r="191" spans="1:5" ht="12.75">
      <c r="A191" s="12" t="s">
        <v>5</v>
      </c>
      <c r="B191" s="14">
        <v>1</v>
      </c>
      <c r="C191" s="14">
        <v>1</v>
      </c>
      <c r="D191" s="17">
        <f>PRODUCT(B191:C$191)</f>
        <v>1</v>
      </c>
      <c r="E191" s="21"/>
    </row>
    <row r="192" spans="1:5" ht="12.75">
      <c r="A192" s="13"/>
      <c r="B192" s="10"/>
      <c r="C192" s="10"/>
      <c r="D192" s="17"/>
      <c r="E192" s="21"/>
    </row>
    <row r="193" spans="1:5" ht="12.75">
      <c r="A193" s="11" t="s">
        <v>22</v>
      </c>
      <c r="B193" s="10">
        <v>0.05</v>
      </c>
      <c r="C193" s="10">
        <f>summary!$G$2</f>
        <v>0.5</v>
      </c>
      <c r="D193" s="32">
        <f>PRODUCT(B193:C$197)</f>
        <v>0.0005399999999999999</v>
      </c>
      <c r="E193" s="21"/>
    </row>
    <row r="194" spans="1:5" ht="12.75">
      <c r="A194" s="42" t="s">
        <v>49</v>
      </c>
      <c r="B194" s="10">
        <v>1</v>
      </c>
      <c r="C194" s="10">
        <f>summary!$G$2</f>
        <v>0.5</v>
      </c>
      <c r="D194" s="41">
        <f>PRODUCT(B194:C$197)</f>
        <v>0.021599999999999998</v>
      </c>
      <c r="E194" s="21"/>
    </row>
    <row r="195" spans="1:5" ht="12.75">
      <c r="A195" s="12" t="s">
        <v>20</v>
      </c>
      <c r="B195" s="10">
        <v>0.18</v>
      </c>
      <c r="C195" s="10">
        <f>summary!$G$2</f>
        <v>0.5</v>
      </c>
      <c r="D195" s="17">
        <f>PRODUCT(B195:C$197)</f>
        <v>0.043199999999999995</v>
      </c>
      <c r="E195" s="21"/>
    </row>
    <row r="196" spans="1:5" ht="12.75">
      <c r="A196" s="12" t="s">
        <v>4</v>
      </c>
      <c r="B196" s="10">
        <v>1</v>
      </c>
      <c r="C196" s="10">
        <v>0.48</v>
      </c>
      <c r="D196" s="17">
        <f>PRODUCT(B196:C$197)</f>
        <v>0.48</v>
      </c>
      <c r="E196" s="21"/>
    </row>
    <row r="197" spans="1:5" ht="12.75">
      <c r="A197" s="12" t="s">
        <v>5</v>
      </c>
      <c r="B197" s="10">
        <v>1</v>
      </c>
      <c r="C197" s="10">
        <v>1</v>
      </c>
      <c r="D197" s="17">
        <f>PRODUCT(B197:C$197)</f>
        <v>1</v>
      </c>
      <c r="E197" s="21"/>
    </row>
    <row r="198" spans="1:4" ht="12.75">
      <c r="A198" s="13"/>
      <c r="B198" s="10"/>
      <c r="C198" s="10"/>
      <c r="D198" s="17"/>
    </row>
    <row r="199" spans="1:4" ht="12.75">
      <c r="A199" s="71" t="s">
        <v>83</v>
      </c>
      <c r="B199" s="10"/>
      <c r="C199" s="10"/>
      <c r="D199" s="72">
        <f>SUM(D183,D188,D193)</f>
        <v>0.047411999999999996</v>
      </c>
    </row>
  </sheetData>
  <sheetProtection/>
  <mergeCells count="1">
    <mergeCell ref="A179:E179"/>
  </mergeCells>
  <printOptions/>
  <pageMargins left="0.25" right="0.25" top="0.25" bottom="0.25" header="0.5" footer="0.5"/>
  <pageSetup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simplified presentation of MEP loading coefficients</dc:title>
  <dc:subject/>
  <dc:creator>Dr. Joe Costa, BBNEP</dc:creator>
  <cp:keywords/>
  <dc:description>Based on MEP draft loading model dated December 2009, and subject to change.</dc:description>
  <cp:lastModifiedBy>J</cp:lastModifiedBy>
  <cp:lastPrinted>2010-07-13T21:16:37Z</cp:lastPrinted>
  <dcterms:created xsi:type="dcterms:W3CDTF">2010-04-29T22:39:15Z</dcterms:created>
  <dcterms:modified xsi:type="dcterms:W3CDTF">2010-11-30T18:34:52Z</dcterms:modified>
  <cp:category/>
  <cp:version/>
  <cp:contentType/>
  <cp:contentStatus/>
</cp:coreProperties>
</file>